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8795" windowHeight="1153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S47" i="1" l="1"/>
  <c r="R47" i="1"/>
  <c r="T47" i="1" s="1"/>
  <c r="O47" i="1"/>
  <c r="K47" i="1"/>
  <c r="J47" i="1"/>
  <c r="L47" i="1" s="1"/>
  <c r="L44" i="1"/>
  <c r="T43" i="1"/>
  <c r="P43" i="1"/>
  <c r="L43" i="1"/>
  <c r="V43" i="1" s="1"/>
  <c r="T42" i="1"/>
  <c r="P42" i="1"/>
  <c r="L42" i="1"/>
  <c r="T41" i="1"/>
  <c r="P41" i="1"/>
  <c r="L41" i="1"/>
  <c r="T40" i="1"/>
  <c r="P40" i="1"/>
  <c r="L40" i="1"/>
  <c r="T39" i="1"/>
  <c r="P39" i="1"/>
  <c r="L39" i="1"/>
  <c r="T38" i="1"/>
  <c r="P38" i="1"/>
  <c r="L38" i="1"/>
  <c r="V38" i="1" s="1"/>
  <c r="T37" i="1"/>
  <c r="P37" i="1"/>
  <c r="L37" i="1"/>
  <c r="T36" i="1"/>
  <c r="P36" i="1"/>
  <c r="L36" i="1"/>
  <c r="V36" i="1" s="1"/>
  <c r="T35" i="1"/>
  <c r="P35" i="1"/>
  <c r="L35" i="1"/>
  <c r="T34" i="1"/>
  <c r="P34" i="1"/>
  <c r="L34" i="1"/>
  <c r="V34" i="1" s="1"/>
  <c r="T33" i="1"/>
  <c r="P33" i="1"/>
  <c r="L33" i="1"/>
  <c r="T32" i="1"/>
  <c r="P32" i="1"/>
  <c r="L32" i="1"/>
  <c r="V32" i="1" s="1"/>
  <c r="P31" i="1"/>
  <c r="L31" i="1"/>
  <c r="V31" i="1" s="1"/>
  <c r="T30" i="1"/>
  <c r="P30" i="1"/>
  <c r="V30" i="1" s="1"/>
  <c r="L30" i="1"/>
  <c r="T29" i="1"/>
  <c r="P29" i="1"/>
  <c r="L29" i="1"/>
  <c r="T28" i="1"/>
  <c r="P28" i="1"/>
  <c r="V28" i="1" s="1"/>
  <c r="L28" i="1"/>
  <c r="T27" i="1"/>
  <c r="P27" i="1"/>
  <c r="L27" i="1"/>
  <c r="T26" i="1"/>
  <c r="P26" i="1"/>
  <c r="V26" i="1" s="1"/>
  <c r="L26" i="1"/>
  <c r="V25" i="1"/>
  <c r="L25" i="1"/>
  <c r="V24" i="1"/>
  <c r="L24" i="1"/>
  <c r="T23" i="1"/>
  <c r="P23" i="1"/>
  <c r="L23" i="1"/>
  <c r="T22" i="1"/>
  <c r="P22" i="1"/>
  <c r="V22" i="1" s="1"/>
  <c r="L22" i="1"/>
  <c r="T21" i="1"/>
  <c r="P21" i="1"/>
  <c r="L21" i="1"/>
  <c r="T20" i="1"/>
  <c r="P20" i="1"/>
  <c r="N20" i="1"/>
  <c r="L20" i="1"/>
  <c r="V20" i="1" s="1"/>
  <c r="F20" i="1"/>
  <c r="T19" i="1"/>
  <c r="P19" i="1"/>
  <c r="L19" i="1"/>
  <c r="T18" i="1"/>
  <c r="P18" i="1"/>
  <c r="N18" i="1"/>
  <c r="L18" i="1"/>
  <c r="F18" i="1" s="1"/>
  <c r="T17" i="1"/>
  <c r="P17" i="1"/>
  <c r="V17" i="1" s="1"/>
  <c r="L17" i="1"/>
  <c r="T16" i="1"/>
  <c r="P16" i="1"/>
  <c r="L16" i="1"/>
  <c r="T15" i="1"/>
  <c r="P15" i="1"/>
  <c r="V15" i="1" s="1"/>
  <c r="L15" i="1"/>
  <c r="V14" i="1"/>
  <c r="L14" i="1"/>
  <c r="T13" i="1"/>
  <c r="P13" i="1"/>
  <c r="L13" i="1"/>
  <c r="T12" i="1"/>
  <c r="P12" i="1"/>
  <c r="V12" i="1" s="1"/>
  <c r="L12" i="1"/>
  <c r="T11" i="1"/>
  <c r="P11" i="1"/>
  <c r="L11" i="1"/>
  <c r="T10" i="1"/>
  <c r="P10" i="1"/>
  <c r="V10" i="1" s="1"/>
  <c r="L10" i="1"/>
  <c r="T9" i="1"/>
  <c r="N9" i="1"/>
  <c r="P9" i="1" s="1"/>
  <c r="L9" i="1"/>
  <c r="T8" i="1"/>
  <c r="N8" i="1"/>
  <c r="L8" i="1"/>
  <c r="T7" i="1"/>
  <c r="P7" i="1"/>
  <c r="L7" i="1"/>
  <c r="T6" i="1"/>
  <c r="P6" i="1"/>
  <c r="L6" i="1"/>
  <c r="H6" i="1"/>
  <c r="H47" i="1" s="1"/>
  <c r="L5" i="1"/>
  <c r="V5" i="1" s="1"/>
  <c r="T4" i="1"/>
  <c r="P4" i="1"/>
  <c r="L4" i="1"/>
  <c r="T3" i="1"/>
  <c r="P3" i="1"/>
  <c r="L3" i="1"/>
  <c r="V40" i="1" l="1"/>
  <c r="V3" i="1"/>
  <c r="V7" i="1"/>
  <c r="V42" i="1"/>
  <c r="V4" i="1"/>
  <c r="N47" i="1"/>
  <c r="P47" i="1" s="1"/>
  <c r="V9" i="1"/>
  <c r="V11" i="1"/>
  <c r="V13" i="1"/>
  <c r="V16" i="1"/>
  <c r="V19" i="1"/>
  <c r="V21" i="1"/>
  <c r="V23" i="1"/>
  <c r="V27" i="1"/>
  <c r="V29" i="1"/>
  <c r="V33" i="1"/>
  <c r="V35" i="1"/>
  <c r="V37" i="1"/>
  <c r="V39" i="1"/>
  <c r="V41" i="1"/>
  <c r="V6" i="1"/>
  <c r="V18" i="1"/>
  <c r="P8" i="1"/>
  <c r="V8" i="1" s="1"/>
  <c r="V47" i="1" l="1"/>
</calcChain>
</file>

<file path=xl/sharedStrings.xml><?xml version="1.0" encoding="utf-8"?>
<sst xmlns="http://schemas.openxmlformats.org/spreadsheetml/2006/main" count="231" uniqueCount="159">
  <si>
    <t>ABMU</t>
  </si>
  <si>
    <t>Intelligent Healthcare: the next chapter in digital innovation in Kidney Care.  E-prescribing for haemodialysis</t>
  </si>
  <si>
    <t>Rapid Eval</t>
  </si>
  <si>
    <t>James Chess / Chris Brown</t>
  </si>
  <si>
    <t>Electronic prescribing and medicines administration (EPMA) for haemodialysis: production of a near-patient module to allow paper-less management of outpatient dialysis.</t>
  </si>
  <si>
    <t>Community management of pressure ulcers</t>
  </si>
  <si>
    <t>Upscale</t>
  </si>
  <si>
    <t>Lorna Tasker</t>
  </si>
  <si>
    <t>Access to information and specialist toolkits through the use of mobile applications will support community staff in the delivery of pressure ulcer prevention and management, in addition to the ability to gain support from specialist services when appropriate by sharing 3D wound information. The efficiencies in the adoption of this technology for specialist services will also be measured.</t>
  </si>
  <si>
    <t>Mobile Devices for Community Staff</t>
  </si>
  <si>
    <t>Hamish Laing</t>
  </si>
  <si>
    <t>The procurement of mobile devices to support community staff and systems (such as CCIS) within the ABMU area.</t>
  </si>
  <si>
    <t>ABMU (Cartis)</t>
  </si>
  <si>
    <t>Patient-specific devices and implants platform</t>
  </si>
  <si>
    <t>Peter Ll. Evans</t>
  </si>
  <si>
    <t>This project will enhance the design, fabrication and research capabilities of specialists within NHS Wales by scaling up the platform of technologies implemented by a previous Health Technology &amp; Tele-health fund, the Advanced Surgical Technologies Network (ASTN) and working with strategic project partners/sponsors. The ASTN project and others undertaken in between PDR (International Centre for Design Research based at Cardiff Met. University), the Maxillofacial Unit at Morriston Hospital and other NHS units have demonstrated that advanced design and fabrication technologies are capable of improving the efficiency of services and enable improved patient outcomes, but have not enabled their application to be scaled up to meet the anticipated demand from across Wales.  This project will take the platform of technologies already available, further complement them with additional design and fabrication capabilities supported by partnering organisations and industry and will use the fund to embed dedicated personnel within NHS Wales to transfer new methodologies and spread capabilities to specific specialties that have shown the greatest potential for positive impact.</t>
  </si>
  <si>
    <t>ABUHB</t>
  </si>
  <si>
    <t>Improving access to Sexual and Reproductive Health</t>
  </si>
  <si>
    <t>Improvement of sexual health outcomes by enhancing provision to vulnerable groups across Gwent and increasing flow through hub clinic: outreach hand held devices in community and in clinic reception touchscreens.</t>
  </si>
  <si>
    <t>BCUHB</t>
  </si>
  <si>
    <t>Non-Medical Telecare and Falls Response</t>
  </si>
  <si>
    <t>Rhianwen Jones</t>
  </si>
  <si>
    <t>The pilot project will utilise technology for detection and effective communication between patients and services and will explore response service models to suit varying geographical areas across the region. The evaluation of the project will inform a business case for establishing viable permanent models of service delivery.</t>
  </si>
  <si>
    <t>NDL - App Development</t>
  </si>
  <si>
    <t>Angela Wilson</t>
  </si>
  <si>
    <t>Additional NDL resource required to further develop applications to increase efficiency gains which can be made by integrating disparate systems which have previously been impossible or impractical to integrate, by automating manual tasks (in a similar way to using macros).</t>
  </si>
  <si>
    <t>Cloud Informatics and Analytics</t>
  </si>
  <si>
    <t>Dylan Williams</t>
  </si>
  <si>
    <t>BCUHB wish to pilot a cloud based analytics platform that will take all health and care data and normalise it within one system. We will then be able make better use of our data and information and provide better insights for the Board across financial and operational performance as well as assisting to deliver better clinical outcomes for our patients.</t>
  </si>
  <si>
    <t>Single Sign on</t>
  </si>
  <si>
    <t>Single Sign-On
Allow simple and secure authentication into all appropriate systems with one entry of single username and password when user logs in to a device.
 Fast User Switching and existing BCU Door Card proximity swipe access
Allow staff working in clinical areas to authenticate in to a fast access kiosk device with door card proximity badges
 Phased approach to introducing Patient Context Sharing
Allow patient unique identifier to be shared to subsequent systems when initial search made in one system. For example: Patient 123 456 7897 searched in pathology results system – same patient record also available in electronic documents system; radiology images systems and specific departmental system, e.g. Cancer Services data system</t>
  </si>
  <si>
    <t>RFID filing and tracking of Patient Casenotes</t>
  </si>
  <si>
    <t>Danielle Edwards</t>
  </si>
  <si>
    <t>Empowering our Health Records staff with modern logistics management technology to efficiently track and manage the records process throughout the organisation – delivering the right casenotes, to the right place, at the right time.</t>
  </si>
  <si>
    <t>Clinical System Facilitators - ICT Floorwalkers</t>
  </si>
  <si>
    <t>Teresa Dutton</t>
  </si>
  <si>
    <t>To provide BCU clinical staff with Informatics support at the desk/work place.  To provide clinical areas with strong ICT and Clinical System knowledge to provide ‘on the job training’, resolve infrastructure and desktop issues within the workplace negating a need to log a call with the Service Desk.</t>
  </si>
  <si>
    <t>Licences and Mobile Devices for Community Staff</t>
  </si>
  <si>
    <t>Chris Couchman</t>
  </si>
  <si>
    <t>The procurement of additional mobile devices and supporting licences for community based nursing staff to connect with health board and GP systems.</t>
  </si>
  <si>
    <t>CTUHB</t>
  </si>
  <si>
    <t>Remote Evaluations of Patient Status by Allied Health Professionals (AHPs)</t>
  </si>
  <si>
    <t>Vanessa Hayward</t>
  </si>
  <si>
    <t>Use of technology to carry out remote real time evaluations of a vulnerable patients sttus in order to speed up access to professional advice and reduce length of patients pathway from triage to discharge.</t>
  </si>
  <si>
    <t>One Stop Community Cardiology Clinic</t>
  </si>
  <si>
    <t>Rebecca Luffman</t>
  </si>
  <si>
    <t>173627 (149 Cap, 24,627 Rev)</t>
  </si>
  <si>
    <t>Interpretation and BSL for sensory loss patients</t>
  </si>
  <si>
    <t>Liz Jenkins</t>
  </si>
  <si>
    <t>To introduce a system of online interpretation and mobile communication for deaf service users who commuicati via British Sign Language to improve their access to services via more timely appointments and improved interation in clinical situations.</t>
  </si>
  <si>
    <t>CTUHB (Medserve / EASC)</t>
  </si>
  <si>
    <t>EASC/Medserve - A&amp;E to patient</t>
  </si>
  <si>
    <t>Dr Rob Dawes</t>
  </si>
  <si>
    <t>A collaborative project between third sector organisation, Medserve, and the Emergency Ambulance Services Committee to invest in a rapid evaluation of a project which puts a Critical Care Doctor and Paramedic in a purpose fitted vehicle to attend emergency calls referred to them by WAST.  In similar projects undertaken across the UK results have shown that up to 85% of calls are stood down by these teams.  The project aims to release ambulance resources and reduce unnecessary admissions to hospital.</t>
  </si>
  <si>
    <t>CVUHB</t>
  </si>
  <si>
    <t>Genetics Lab NIPT test in-licensing</t>
  </si>
  <si>
    <t>Sian Morgan</t>
  </si>
  <si>
    <t xml:space="preserve">The All Wales Genetics Laboratory requires the implementation of an in-house Non Invasive Prenatal Test (NIPT) through a ‘technical transfer’ option from an external company (provider). The laboratory requires funding for the cost of the technical transfer fee, and costs to cover a clinical validation study. Both the technical transfer and clinical validation will be delivered over a period of 6-8 months. The NIPT test is an exciting new development in antenatal care as it will substantially reduce the number of pregnant women being offered invasive tests and the associated risk of miscarriage. </t>
  </si>
  <si>
    <t>Delivering Shared Well</t>
  </si>
  <si>
    <t>Sharon Hopkins</t>
  </si>
  <si>
    <t>Rapid evaluation of Shared Well is a citizen-driven, asset-based, whole community initiative, in support of the NHS Wales preventative agenda, to both improve the health and wellness of older people and reduce the cost of care to the NHS and statutory partners.  The initiative has been developed by Cardiff UHB and Cardiff City Council, supported by Welsh Government, in conjunction with the Young Foundation and local partners from the third and private sector and social and technology innovation organisations.</t>
  </si>
  <si>
    <t>POCT for Post-Partum Haemorrhage (PPH)</t>
  </si>
  <si>
    <t>Sarah Bell</t>
  </si>
  <si>
    <t xml:space="preserve">We propose to improve outcome and reduce blood usage in the management of PPH in maternity units across Wales. This would be through the introduction of point of care testing (POC) of coagulation using a test called FIBTEM (ROTEM®; TEM International GmbH, Munich, Germany), integrated into an algorithm developed at The University Hospital of Wales during two research projects developed and run by local researchers through major grant funding. </t>
  </si>
  <si>
    <t>All-Wales Genetics LIMS</t>
  </si>
  <si>
    <t>Rachel Butler</t>
  </si>
  <si>
    <t xml:space="preserve">Purchase and implementation of a LIMS for the all Wales Genetics Laboratory. The laboratory currently does not have a LIMS and is therefore unable to track patient analyses, meet reporting times, and generally to meet the requirements of a modern genetic diagnostic laboratory. </t>
  </si>
  <si>
    <t>Digital X-Ray Imaging in the Dental Clinical Boards Community Service</t>
  </si>
  <si>
    <t>Hayley Dixon</t>
  </si>
  <si>
    <t xml:space="preserve">The project aims - 1. To Install upgraded Digital Panoramic Dental X-Ray – OPG (Orthopantomogram) and Lat Ceph (Lateral Cephalometric Radiograph) into two Community Clinics and one Dental Out Reach Hospital. 
2. To install Intra-Oral X-Ray Phosphor Plate Digital Processors to six Community Clinics and five Mobile Dental Clinics.  (CAPITAL)
</t>
  </si>
  <si>
    <t>All Wales Genetics Service - Accelerated Validation</t>
  </si>
  <si>
    <t>Validation of new next generation sequencing tests, submission and review UK Genetic Testing Network.</t>
  </si>
  <si>
    <t>Implementation of WCP and LIMS within CVUHB</t>
  </si>
  <si>
    <t>Gareth Bulpin</t>
  </si>
  <si>
    <t xml:space="preserve">The implementation of national systems, Wlesh Clinical Portal and LIMs within CVUHB.  </t>
  </si>
  <si>
    <t>CVUHB - NHS Wales</t>
  </si>
  <si>
    <t>Proms, Prems and Effectiveness</t>
  </si>
  <si>
    <t>Peter Smeeth</t>
  </si>
  <si>
    <t>A project across Wales to develop an All Wales outcome measure platform for the benefit of patients and carers using Prudent healthcare principles to:
i) capture patient reported outcomes and experience measures using a common electronic infrastructure and approach that builds on national architecture components
ii) evaluate the effectiveness, cost effectiveness and utility of the care provided in hospitals by establishing an all-Wales healthcare effectiveness evaluation capacity and capability making best use of data and statistical analyses</t>
  </si>
  <si>
    <t>NWIS</t>
  </si>
  <si>
    <t>Clinical coding to SNOMED-CT</t>
  </si>
  <si>
    <t>Platform</t>
  </si>
  <si>
    <t>Andrew Griffiths</t>
  </si>
  <si>
    <t>This project covers two related areas of healthcare ‘coding’:
1) The implementation of the Systematized Nomenclature of Medicine Clinical Terms (SNOMED CT) for NHS Wales.
2) Supporting the delivery of improved clinical classifications coding efficiency and accuracy across NHS Wales.</t>
  </si>
  <si>
    <t>NWIS Service TransformationTeam</t>
  </si>
  <si>
    <t>To support National Wales Informatics Service ongoing digital solutions work we require a team of change management facilitators to provide practical change experience including business process reviews and implementation for changed processes.</t>
  </si>
  <si>
    <t>Choose Pharmacy National Roll Out</t>
  </si>
  <si>
    <t>Cheryl Way</t>
  </si>
  <si>
    <t>This project aims to both expand the availability of and address the practical difficulties experienced by pharmacies providing pharmaceutical services such that the benefits of those services are maximised.
This bid requests funding to roll out the first modules of Choose Pharmacy (Common Ailment, Discharge Medicines Review and Emergency Medicines services) beyond the pathfinder sites in Cwm Taf, Cardiff and Vale and Betsi Cadwaladr Health Boards.</t>
  </si>
  <si>
    <t>GP/WAST Office 365</t>
  </si>
  <si>
    <t>The primary purpose of the project is to undertake a design for Office 365 for NHS Wales and to pilot its implementation by migrating all GPs and most Welsh Ambulance Service Trust (WAST) staff onto Office 365 services. Office 365 is Microsoft’s public cloud offering for productivity applications such as email, SharePoint, Skype for Business and on-line file storage. Using cloud services is more cost effective that running servers ‘on-premises’ and, as such, there is considerable interest across NHS Wales to embrace cloud services such as Office 365.  Also included in this bid is a small pilot of Windows Azure to evaluate the benefits and challenges of using Public Cloud Infrastructure as a Service (IaaS).</t>
  </si>
  <si>
    <t>Accelerated Projects</t>
  </si>
  <si>
    <t>Liz Waites</t>
  </si>
  <si>
    <t>System design, training, LIMS Upgrade, accelerated migration from Windows XP</t>
  </si>
  <si>
    <t>NWIS - South Wales Cardiac Network</t>
  </si>
  <si>
    <t>Cardiology e-referrals, diagnostic requests and clinical communications</t>
  </si>
  <si>
    <t>Mike Ogonovsky</t>
  </si>
  <si>
    <t xml:space="preserve">One of the key priorities of the Heart Disease Implementation Group (HDIG) and Welsh Government is to deliver the cardiac waiting times targets by putting in place effective pathways.  To facilitate the redesign of the cardiac pathway, it is proposed that cardiology informatics developments are accelerated across all Health Boards ahead of the planned generic NWIS timetable for HERS2 3 and 4, scaling up from the pilot successfully in place in Cardiff and Vale cardiology.  The project would fund additional specialist resource within NWIS to work in collaboration with cardiology clinicians and informatics staff in all HBs to develop an integrated functional electronic referral system between primary, secondary and tertiary care and across Health Boards.  </t>
  </si>
  <si>
    <t>NWIS - WG</t>
  </si>
  <si>
    <t>Directory of Services</t>
  </si>
  <si>
    <t>Mike Thomas</t>
  </si>
  <si>
    <t>Project to review current directory of services that are being used across Wales (currently we are aware of over 60) and to map out the requirements of users to inform the upscale / design / build of a single directory of services that will be used as part of the 111 service.</t>
  </si>
  <si>
    <t>NWSSP</t>
  </si>
  <si>
    <t>Technology Enabled Learning for Wales</t>
  </si>
  <si>
    <t>Hazel Robinson</t>
  </si>
  <si>
    <t>Support for this funding application will enable One Wales; One learning platform.  The funding will ensure the exisiting support model for TEL is extended beyonf November 2016 (the Minister has already allocated funding up to this point) and to extend access to public sector Wales.</t>
  </si>
  <si>
    <t>PHW</t>
  </si>
  <si>
    <t>Enhancing the use of molecular diagnostics in Microbiology in Wales</t>
  </si>
  <si>
    <t>Gwyn Morris</t>
  </si>
  <si>
    <t>The project will deliver a strategy for the delivery of molecular diagnostics in Public Health Wales to ensure equity of access to rapid, high quality detection and typing of disease causing microbes. This will have benefit in the clinical setting but also for health protection and in environmental and food microbiology</t>
  </si>
  <si>
    <t xml:space="preserve">Managing Chronic Oedema in Community Settings </t>
  </si>
  <si>
    <t>Melanie Thomas</t>
  </si>
  <si>
    <t>The introduction of Video Prescription Apps and a dedicated on the ground educator with Microsoft Lync communication aids to improve the current management of chronic oedema, improving efficiency of prescribed dressings and bandages to more effective products from the All Wales Lymphoedema Compression Garment Formulary and Wound Care Formulary. This practical solution of making change happen with the front line workforce will impact positively on the financial challenge as well as making every contact count with patients. A dedicated collection of Video Prescriptions specifically created for patients will support coproduction and deliver better outcomes in improving quality of life. This project will ensure that patients are treated at home, reduce waste, harm and variation empowering people and their community nurse to deliver outcome based solution.</t>
  </si>
  <si>
    <t>IC Net</t>
  </si>
  <si>
    <t>Quentin Sandifer / Tracey Gauci</t>
  </si>
  <si>
    <t>The proposal is to support the procurement and implementation of all Wales infection case management and surveillance software (ICNet Infection Prevention) including a national second tier information repository and reporting system (ICNet National Monitor). The solution will provide a national networked system across all NHS Wales Infection Prevention and Control (IPC) services. The solution will provide IPC staff with a comprehensive overview of the patient’s infection control history in Wales, promote standardisation of infection control workflow and provide a national picture of the healthcare associated infection (HCAI) position.</t>
  </si>
  <si>
    <t>NHS Wales Digital Cellular Pathology</t>
  </si>
  <si>
    <t>Jane Fitzpatrick</t>
  </si>
  <si>
    <t>this project aims to capitalise on the investment that has been made to modernise Cellular Pathology Services in NHS Wales, though Rapid Evaluation, Validation and Implementation of Betsi Cadwaladr UHB Digital Cellular Pathology systems, followed by national scale-up implementation of an all-Wales Digital Cellular Pathology service for South Wales.</t>
  </si>
  <si>
    <t>PtHB</t>
  </si>
  <si>
    <t>Self Management Programmes and Health Education via Skype.</t>
  </si>
  <si>
    <t>Owen Hughes</t>
  </si>
  <si>
    <t>To trial the delivery of 3 different self management programmes using the Skype for Business platform and develop staff skills in using SfB in clinical communications</t>
  </si>
  <si>
    <t>Rural community maternity diagnostic day assessment units.</t>
  </si>
  <si>
    <t>Marie Lewis</t>
  </si>
  <si>
    <t>This project plan intends to seek approval of development of technologically advanced day assessment and ultrasound scanning units for the provision of evidenced based reproductive health services, early pregnancy scanning, antenatal ultrasound and specific screening tests in pregnancy. Based within the rural community with direct internet links to out of county District General Hospitals to allow patients to receive care closer to home. The approximate cost is £160,000 in support of achieving the principles set out within Powys teaching Health Board’s strategic vision and the Welsh Government Strategy for Maternity Services in Wales.</t>
  </si>
  <si>
    <t>WAST</t>
  </si>
  <si>
    <t>Defibrillator Telemetry</t>
  </si>
  <si>
    <t xml:space="preserve">To enable the telemetry of data from Welsh Ambulance service defibrillators to tertiary and primary care facilities to improve patient outcomes and support the ethos of prudent healthcare in Wales </t>
  </si>
  <si>
    <t>Omnicell automated medicines supply system - National Project</t>
  </si>
  <si>
    <t>Chris Moore</t>
  </si>
  <si>
    <t>This application supports the Welsh Ambulance Services NHS Trust (WAST) to modernise existing medicines management operational supply arrangements. Omnicell provides a system to manage all Prescription Only Medicines (POMs) and Controlled Drugs (CDs). The project will vastly improve governance, audit and monitoring capability on the supply and use of medicines by the Trust and will provide a national, standardised solution across Wales, that is fully compliant with UK medicines legislation and MHRA requirements</t>
  </si>
  <si>
    <t>WAST/ABMU</t>
  </si>
  <si>
    <t>111 Implementation</t>
  </si>
  <si>
    <t>Jude Kay / Patsy Roseblade</t>
  </si>
  <si>
    <t>For the pathfinder and initial roll-out, the Project Team have negotiated with the current suppliers of the two IT systems in NHSDW and GP OOH to develop a 2-way electronic platform called a ‘Concentrator’ to effectively bridge the two current IT systems in operation.  This software connection enables seamless, rapid, secure and accurate data transfer between the national and local elements of the service.  The development of this solution is vital to enable service operation which can manage patient flow within a robust governance framework and will directly support the delivery of the efficiencies that 111 will bring.</t>
  </si>
  <si>
    <t>eICU</t>
  </si>
  <si>
    <t>Zoe Good Acre</t>
  </si>
  <si>
    <t>This project seeks to upgrade current clinical information systems to include eICU in Hywel Dda and Cwm Taf to evaluate it's effectiveness before national upscale (if appropriate)</t>
  </si>
  <si>
    <t>No.</t>
  </si>
  <si>
    <t>Organisation</t>
  </si>
  <si>
    <t>Name</t>
  </si>
  <si>
    <t>Type</t>
  </si>
  <si>
    <t>Lead</t>
  </si>
  <si>
    <t>Project Value</t>
  </si>
  <si>
    <t>Description</t>
  </si>
  <si>
    <t>Match</t>
  </si>
  <si>
    <t>Rev</t>
  </si>
  <si>
    <t>Cap</t>
  </si>
  <si>
    <t>2015-16</t>
  </si>
  <si>
    <t>2016-17</t>
  </si>
  <si>
    <t>2017-18</t>
  </si>
  <si>
    <t>Total</t>
  </si>
  <si>
    <t>South Wales Critical Care Network (ABUHB)</t>
  </si>
  <si>
    <t xml:space="preserve">CTUHB are proposing to pilot a one stop community cardiology service as a pilot within the Merthyr Tydfil Cluster Hub.  </t>
  </si>
  <si>
    <t>All Wales (ABUHB)</t>
  </si>
  <si>
    <t>Patient Flow - iFlow</t>
  </si>
  <si>
    <t>Jon Frankish</t>
  </si>
  <si>
    <t>This project is developing a business case for an all Wales patient flow system which incorporates bedside observations using a paperless system and mobile device.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</si>
</sst>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2"/>
      <color theme="1"/>
      <name val="Arial"/>
      <family val="2"/>
    </font>
    <font>
      <b/>
      <sz val="12"/>
      <color theme="1"/>
      <name val="Arial"/>
      <family val="2"/>
    </font>
    <font>
      <sz val="9"/>
      <color theme="1"/>
      <name val="Arial"/>
      <family val="2"/>
    </font>
    <font>
      <b/>
      <sz val="9"/>
      <color theme="1"/>
      <name val="Arial"/>
      <family val="2"/>
    </font>
    <font>
      <sz val="8"/>
      <color theme="1"/>
      <name val="Arial"/>
      <family val="2"/>
    </font>
    <font>
      <sz val="11"/>
      <color theme="1"/>
      <name val="Calibri"/>
      <family val="2"/>
      <scheme val="minor"/>
    </font>
    <font>
      <sz val="9"/>
      <color rgb="FFFF0000"/>
      <name val="Arial"/>
      <family val="2"/>
    </font>
    <font>
      <sz val="9"/>
      <name val="Arial"/>
      <family val="2"/>
    </font>
    <font>
      <b/>
      <sz val="9"/>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2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164" fontId="2" fillId="0" borderId="1" xfId="0" applyNumberFormat="1" applyFont="1" applyBorder="1" applyAlignment="1">
      <alignment horizontal="center" vertical="center" wrapText="1"/>
    </xf>
    <xf numFmtId="164" fontId="2" fillId="2"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0" borderId="1" xfId="1" applyFont="1" applyBorder="1" applyAlignment="1">
      <alignment vertical="center" wrapText="1"/>
    </xf>
    <xf numFmtId="0" fontId="2" fillId="0" borderId="1" xfId="0" applyFont="1" applyBorder="1" applyAlignment="1">
      <alignment vertical="center"/>
    </xf>
    <xf numFmtId="164" fontId="3"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164" fontId="6" fillId="2" borderId="2"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lignment horizontal="center" vertical="center"/>
    </xf>
    <xf numFmtId="0" fontId="3" fillId="0" borderId="1" xfId="0" applyFont="1" applyBorder="1" applyAlignment="1">
      <alignment vertical="center"/>
    </xf>
    <xf numFmtId="164" fontId="3"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4" fillId="0" borderId="1" xfId="0" applyFont="1" applyBorder="1" applyAlignment="1">
      <alignment horizontal="justify"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164"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164" fontId="8" fillId="3"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1" fillId="0" borderId="1" xfId="0" applyFont="1" applyBorder="1" applyAlignment="1">
      <alignment wrapText="1"/>
    </xf>
  </cellXfs>
  <cellStyles count="2">
    <cellStyle name="Normal" xfId="0" builtinId="0"/>
    <cellStyle name="Normal 2" xfId="1"/>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64\iShareHome-Soft-P\DefaultHome\Objects\ETTF%20Live%20Applications%20Tracker%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JEC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7"/>
  <sheetViews>
    <sheetView tabSelected="1" topLeftCell="B1" workbookViewId="0">
      <selection activeCell="B45" sqref="A45:XFD45"/>
    </sheetView>
  </sheetViews>
  <sheetFormatPr defaultRowHeight="15" x14ac:dyDescent="0.2"/>
  <cols>
    <col min="1" max="1" width="0" hidden="1" customWidth="1"/>
    <col min="2" max="2" width="15.77734375" customWidth="1"/>
    <col min="3" max="3" width="20.44140625" customWidth="1"/>
    <col min="7" max="7" width="46" customWidth="1"/>
    <col min="9" max="22" width="0" hidden="1" customWidth="1"/>
  </cols>
  <sheetData>
    <row r="2" spans="1:22" ht="31.5" x14ac:dyDescent="0.25">
      <c r="A2" s="28" t="s">
        <v>139</v>
      </c>
      <c r="B2" s="28" t="s">
        <v>140</v>
      </c>
      <c r="C2" s="28" t="s">
        <v>141</v>
      </c>
      <c r="D2" s="28" t="s">
        <v>142</v>
      </c>
      <c r="E2" s="28" t="s">
        <v>143</v>
      </c>
      <c r="F2" s="28" t="s">
        <v>144</v>
      </c>
      <c r="G2" s="28" t="s">
        <v>145</v>
      </c>
      <c r="H2" s="28" t="s">
        <v>146</v>
      </c>
      <c r="I2" s="28"/>
      <c r="J2" s="28" t="s">
        <v>147</v>
      </c>
      <c r="K2" s="28" t="s">
        <v>148</v>
      </c>
      <c r="L2" s="28" t="s">
        <v>149</v>
      </c>
      <c r="M2" s="28"/>
      <c r="N2" s="28" t="s">
        <v>147</v>
      </c>
      <c r="O2" s="28" t="s">
        <v>148</v>
      </c>
      <c r="P2" s="28" t="s">
        <v>150</v>
      </c>
      <c r="Q2" s="28"/>
      <c r="R2" s="28" t="s">
        <v>147</v>
      </c>
      <c r="S2" s="28" t="s">
        <v>148</v>
      </c>
      <c r="T2" s="28" t="s">
        <v>151</v>
      </c>
      <c r="U2" s="28"/>
      <c r="V2" s="28" t="s">
        <v>152</v>
      </c>
    </row>
    <row r="3" spans="1:22" ht="60" customHeight="1" x14ac:dyDescent="0.2">
      <c r="A3" s="1">
        <v>17</v>
      </c>
      <c r="B3" s="2" t="s">
        <v>0</v>
      </c>
      <c r="C3" s="3" t="s">
        <v>1</v>
      </c>
      <c r="D3" s="2" t="s">
        <v>2</v>
      </c>
      <c r="E3" s="2" t="s">
        <v>3</v>
      </c>
      <c r="F3" s="4">
        <v>90000</v>
      </c>
      <c r="G3" s="5" t="s">
        <v>4</v>
      </c>
      <c r="H3" s="6">
        <v>10000</v>
      </c>
      <c r="I3" s="7"/>
      <c r="J3" s="6">
        <v>19550</v>
      </c>
      <c r="K3" s="6"/>
      <c r="L3" s="4">
        <f t="shared" ref="L3:L44" si="0">SUM(J3:K3)</f>
        <v>19550</v>
      </c>
      <c r="M3" s="7"/>
      <c r="N3" s="6">
        <v>55450</v>
      </c>
      <c r="O3" s="6"/>
      <c r="P3" s="4">
        <f>SUM(N3:O3)</f>
        <v>55450</v>
      </c>
      <c r="Q3" s="7"/>
      <c r="R3" s="6"/>
      <c r="S3" s="6"/>
      <c r="T3" s="4">
        <f>SUM(R3:S3)</f>
        <v>0</v>
      </c>
      <c r="U3" s="7"/>
      <c r="V3" s="8">
        <f t="shared" ref="V3:V43" si="1">H3+L3+P3+T3</f>
        <v>85000</v>
      </c>
    </row>
    <row r="4" spans="1:22" ht="117.75" customHeight="1" x14ac:dyDescent="0.2">
      <c r="A4" s="1">
        <v>7</v>
      </c>
      <c r="B4" s="2" t="s">
        <v>0</v>
      </c>
      <c r="C4" s="3" t="s">
        <v>5</v>
      </c>
      <c r="D4" s="2" t="s">
        <v>6</v>
      </c>
      <c r="E4" s="2" t="s">
        <v>7</v>
      </c>
      <c r="F4" s="4">
        <v>106520</v>
      </c>
      <c r="G4" s="5" t="s">
        <v>8</v>
      </c>
      <c r="H4" s="6">
        <v>20520</v>
      </c>
      <c r="I4" s="7"/>
      <c r="J4" s="6">
        <v>8000</v>
      </c>
      <c r="K4" s="6"/>
      <c r="L4" s="4">
        <f t="shared" si="0"/>
        <v>8000</v>
      </c>
      <c r="M4" s="7"/>
      <c r="N4" s="6">
        <v>78000</v>
      </c>
      <c r="O4" s="6"/>
      <c r="P4" s="4">
        <f>SUM(N4:O4)</f>
        <v>78000</v>
      </c>
      <c r="Q4" s="7"/>
      <c r="R4" s="6"/>
      <c r="S4" s="6"/>
      <c r="T4" s="4">
        <f>SUM(R4:S4)</f>
        <v>0</v>
      </c>
      <c r="U4" s="7"/>
      <c r="V4" s="8">
        <f t="shared" si="1"/>
        <v>106520</v>
      </c>
    </row>
    <row r="5" spans="1:22" ht="72.75" customHeight="1" x14ac:dyDescent="0.2">
      <c r="A5" s="1"/>
      <c r="B5" s="2" t="s">
        <v>0</v>
      </c>
      <c r="C5" s="3" t="s">
        <v>9</v>
      </c>
      <c r="D5" s="2" t="s">
        <v>6</v>
      </c>
      <c r="E5" s="2" t="s">
        <v>10</v>
      </c>
      <c r="F5" s="4">
        <v>3055000</v>
      </c>
      <c r="G5" s="5" t="s">
        <v>11</v>
      </c>
      <c r="H5" s="6">
        <v>555000</v>
      </c>
      <c r="I5" s="7"/>
      <c r="J5" s="6">
        <v>2500000</v>
      </c>
      <c r="K5" s="6"/>
      <c r="L5" s="4">
        <f t="shared" si="0"/>
        <v>2500000</v>
      </c>
      <c r="M5" s="7"/>
      <c r="N5" s="6"/>
      <c r="O5" s="6"/>
      <c r="P5" s="4"/>
      <c r="Q5" s="7"/>
      <c r="R5" s="6"/>
      <c r="S5" s="6"/>
      <c r="T5" s="4"/>
      <c r="U5" s="7"/>
      <c r="V5" s="8">
        <f t="shared" si="1"/>
        <v>3055000</v>
      </c>
    </row>
    <row r="6" spans="1:22" ht="191.25" customHeight="1" x14ac:dyDescent="0.2">
      <c r="A6" s="1">
        <v>9</v>
      </c>
      <c r="B6" s="2" t="s">
        <v>12</v>
      </c>
      <c r="C6" s="3" t="s">
        <v>13</v>
      </c>
      <c r="D6" s="2" t="s">
        <v>6</v>
      </c>
      <c r="E6" s="2" t="s">
        <v>14</v>
      </c>
      <c r="F6" s="4">
        <v>346955</v>
      </c>
      <c r="G6" s="5" t="s">
        <v>15</v>
      </c>
      <c r="H6" s="6">
        <f>346955-213607</f>
        <v>133348</v>
      </c>
      <c r="I6" s="7"/>
      <c r="J6" s="6"/>
      <c r="K6" s="6"/>
      <c r="L6" s="4">
        <f t="shared" si="0"/>
        <v>0</v>
      </c>
      <c r="M6" s="7"/>
      <c r="N6" s="6">
        <v>213607</v>
      </c>
      <c r="O6" s="6"/>
      <c r="P6" s="4">
        <f t="shared" ref="P6:P13" si="2">SUM(N6:O6)</f>
        <v>213607</v>
      </c>
      <c r="Q6" s="7"/>
      <c r="R6" s="6"/>
      <c r="S6" s="6"/>
      <c r="T6" s="4">
        <f t="shared" ref="T6:T13" si="3">SUM(R6:S6)</f>
        <v>0</v>
      </c>
      <c r="U6" s="7"/>
      <c r="V6" s="8">
        <f t="shared" si="1"/>
        <v>346955</v>
      </c>
    </row>
    <row r="7" spans="1:22" ht="66" customHeight="1" x14ac:dyDescent="0.2">
      <c r="A7" s="1">
        <v>56</v>
      </c>
      <c r="B7" s="2" t="s">
        <v>16</v>
      </c>
      <c r="C7" s="3" t="s">
        <v>17</v>
      </c>
      <c r="D7" s="2" t="s">
        <v>2</v>
      </c>
      <c r="E7" s="2"/>
      <c r="F7" s="4">
        <v>59215.9</v>
      </c>
      <c r="G7" s="5" t="s">
        <v>18</v>
      </c>
      <c r="H7" s="6"/>
      <c r="I7" s="7"/>
      <c r="J7" s="6">
        <v>46268</v>
      </c>
      <c r="K7" s="6"/>
      <c r="L7" s="4">
        <f t="shared" si="0"/>
        <v>46268</v>
      </c>
      <c r="M7" s="7"/>
      <c r="N7" s="6">
        <v>5072</v>
      </c>
      <c r="O7" s="6"/>
      <c r="P7" s="4">
        <f t="shared" si="2"/>
        <v>5072</v>
      </c>
      <c r="Q7" s="7"/>
      <c r="R7" s="6">
        <v>5072</v>
      </c>
      <c r="S7" s="6"/>
      <c r="T7" s="4">
        <f t="shared" si="3"/>
        <v>5072</v>
      </c>
      <c r="U7" s="7"/>
      <c r="V7" s="8">
        <f t="shared" si="1"/>
        <v>56412</v>
      </c>
    </row>
    <row r="8" spans="1:22" ht="132" customHeight="1" x14ac:dyDescent="0.2">
      <c r="A8" s="1">
        <v>48</v>
      </c>
      <c r="B8" s="2" t="s">
        <v>19</v>
      </c>
      <c r="C8" s="3" t="s">
        <v>20</v>
      </c>
      <c r="D8" s="2" t="s">
        <v>2</v>
      </c>
      <c r="E8" s="2" t="s">
        <v>21</v>
      </c>
      <c r="F8" s="4">
        <v>200000</v>
      </c>
      <c r="G8" s="5" t="s">
        <v>22</v>
      </c>
      <c r="H8" s="6">
        <v>100000</v>
      </c>
      <c r="I8" s="7"/>
      <c r="J8" s="6">
        <v>4200</v>
      </c>
      <c r="K8" s="6"/>
      <c r="L8" s="4">
        <f t="shared" si="0"/>
        <v>4200</v>
      </c>
      <c r="M8" s="7"/>
      <c r="N8" s="6">
        <f>47900+47900</f>
        <v>95800</v>
      </c>
      <c r="O8" s="6"/>
      <c r="P8" s="4">
        <f t="shared" si="2"/>
        <v>95800</v>
      </c>
      <c r="Q8" s="7"/>
      <c r="R8" s="6"/>
      <c r="S8" s="6"/>
      <c r="T8" s="4">
        <f t="shared" si="3"/>
        <v>0</v>
      </c>
      <c r="U8" s="7"/>
      <c r="V8" s="8">
        <f t="shared" si="1"/>
        <v>200000</v>
      </c>
    </row>
    <row r="9" spans="1:22" ht="60" customHeight="1" x14ac:dyDescent="0.2">
      <c r="A9" s="1">
        <v>64</v>
      </c>
      <c r="B9" s="2" t="s">
        <v>19</v>
      </c>
      <c r="C9" s="3" t="s">
        <v>23</v>
      </c>
      <c r="D9" s="2" t="s">
        <v>2</v>
      </c>
      <c r="E9" s="2" t="s">
        <v>24</v>
      </c>
      <c r="F9" s="4">
        <v>165120</v>
      </c>
      <c r="G9" s="5" t="s">
        <v>25</v>
      </c>
      <c r="H9" s="6"/>
      <c r="I9" s="7"/>
      <c r="J9" s="6">
        <v>28800</v>
      </c>
      <c r="K9" s="6"/>
      <c r="L9" s="4">
        <f t="shared" si="0"/>
        <v>28800</v>
      </c>
      <c r="M9" s="7"/>
      <c r="N9" s="6">
        <f>86400+24960</f>
        <v>111360</v>
      </c>
      <c r="O9" s="6"/>
      <c r="P9" s="4">
        <f t="shared" si="2"/>
        <v>111360</v>
      </c>
      <c r="Q9" s="7"/>
      <c r="R9" s="6">
        <v>24960</v>
      </c>
      <c r="S9" s="6"/>
      <c r="T9" s="4">
        <f t="shared" si="3"/>
        <v>24960</v>
      </c>
      <c r="U9" s="7"/>
      <c r="V9" s="8">
        <f t="shared" si="1"/>
        <v>165120</v>
      </c>
    </row>
    <row r="10" spans="1:22" ht="68.25" customHeight="1" x14ac:dyDescent="0.2">
      <c r="A10" s="1">
        <v>68</v>
      </c>
      <c r="B10" s="2" t="s">
        <v>19</v>
      </c>
      <c r="C10" s="3" t="s">
        <v>26</v>
      </c>
      <c r="D10" s="2" t="s">
        <v>2</v>
      </c>
      <c r="E10" s="2" t="s">
        <v>27</v>
      </c>
      <c r="F10" s="4">
        <v>152500</v>
      </c>
      <c r="G10" s="5" t="s">
        <v>28</v>
      </c>
      <c r="H10" s="6"/>
      <c r="I10" s="7"/>
      <c r="J10" s="6"/>
      <c r="K10" s="6"/>
      <c r="L10" s="4">
        <f t="shared" si="0"/>
        <v>0</v>
      </c>
      <c r="M10" s="7"/>
      <c r="N10" s="6">
        <v>152500</v>
      </c>
      <c r="O10" s="6"/>
      <c r="P10" s="4">
        <f t="shared" si="2"/>
        <v>152500</v>
      </c>
      <c r="Q10" s="7"/>
      <c r="R10" s="6"/>
      <c r="S10" s="6"/>
      <c r="T10" s="4">
        <f t="shared" si="3"/>
        <v>0</v>
      </c>
      <c r="U10" s="7"/>
      <c r="V10" s="8">
        <f t="shared" si="1"/>
        <v>152500</v>
      </c>
    </row>
    <row r="11" spans="1:22" ht="166.5" customHeight="1" x14ac:dyDescent="0.2">
      <c r="A11" s="1">
        <v>60</v>
      </c>
      <c r="B11" s="2" t="s">
        <v>19</v>
      </c>
      <c r="C11" s="3" t="s">
        <v>29</v>
      </c>
      <c r="D11" s="2" t="s">
        <v>2</v>
      </c>
      <c r="E11" s="2"/>
      <c r="F11" s="4">
        <v>370991</v>
      </c>
      <c r="G11" s="5" t="s">
        <v>30</v>
      </c>
      <c r="H11" s="6">
        <v>170991</v>
      </c>
      <c r="I11" s="7"/>
      <c r="J11" s="6"/>
      <c r="K11" s="6"/>
      <c r="L11" s="4">
        <f t="shared" si="0"/>
        <v>0</v>
      </c>
      <c r="M11" s="7"/>
      <c r="N11" s="6">
        <v>200000</v>
      </c>
      <c r="O11" s="6"/>
      <c r="P11" s="4">
        <f t="shared" si="2"/>
        <v>200000</v>
      </c>
      <c r="Q11" s="7"/>
      <c r="R11" s="6"/>
      <c r="S11" s="6"/>
      <c r="T11" s="4">
        <f t="shared" si="3"/>
        <v>0</v>
      </c>
      <c r="U11" s="7"/>
      <c r="V11" s="8">
        <f t="shared" si="1"/>
        <v>370991</v>
      </c>
    </row>
    <row r="12" spans="1:22" ht="53.25" customHeight="1" x14ac:dyDescent="0.2">
      <c r="A12" s="1">
        <v>47</v>
      </c>
      <c r="B12" s="2" t="s">
        <v>19</v>
      </c>
      <c r="C12" s="3" t="s">
        <v>31</v>
      </c>
      <c r="D12" s="2" t="s">
        <v>6</v>
      </c>
      <c r="E12" s="2" t="s">
        <v>32</v>
      </c>
      <c r="F12" s="4">
        <v>600700</v>
      </c>
      <c r="G12" s="5" t="s">
        <v>33</v>
      </c>
      <c r="H12" s="6">
        <v>85200</v>
      </c>
      <c r="I12" s="7"/>
      <c r="J12" s="6">
        <v>153460</v>
      </c>
      <c r="K12" s="6"/>
      <c r="L12" s="4">
        <f t="shared" si="0"/>
        <v>153460</v>
      </c>
      <c r="M12" s="7"/>
      <c r="N12" s="6">
        <v>168960</v>
      </c>
      <c r="O12" s="6"/>
      <c r="P12" s="4">
        <f t="shared" si="2"/>
        <v>168960</v>
      </c>
      <c r="Q12" s="7"/>
      <c r="R12" s="6">
        <v>132460</v>
      </c>
      <c r="S12" s="6"/>
      <c r="T12" s="4">
        <f t="shared" si="3"/>
        <v>132460</v>
      </c>
      <c r="U12" s="7"/>
      <c r="V12" s="8">
        <f t="shared" si="1"/>
        <v>540080</v>
      </c>
    </row>
    <row r="13" spans="1:22" ht="60" customHeight="1" x14ac:dyDescent="0.2">
      <c r="A13" s="1">
        <v>58</v>
      </c>
      <c r="B13" s="2" t="s">
        <v>19</v>
      </c>
      <c r="C13" s="3" t="s">
        <v>34</v>
      </c>
      <c r="D13" s="2" t="s">
        <v>6</v>
      </c>
      <c r="E13" s="2" t="s">
        <v>35</v>
      </c>
      <c r="F13" s="4">
        <v>615942</v>
      </c>
      <c r="G13" s="5" t="s">
        <v>36</v>
      </c>
      <c r="H13" s="6"/>
      <c r="I13" s="7"/>
      <c r="J13" s="6">
        <v>37000</v>
      </c>
      <c r="K13" s="6"/>
      <c r="L13" s="4">
        <f t="shared" si="0"/>
        <v>37000</v>
      </c>
      <c r="M13" s="7"/>
      <c r="N13" s="6">
        <v>239533</v>
      </c>
      <c r="O13" s="6"/>
      <c r="P13" s="4">
        <f t="shared" si="2"/>
        <v>239533</v>
      </c>
      <c r="Q13" s="7"/>
      <c r="R13" s="6">
        <v>239533</v>
      </c>
      <c r="S13" s="6"/>
      <c r="T13" s="4">
        <f t="shared" si="3"/>
        <v>239533</v>
      </c>
      <c r="U13" s="7"/>
      <c r="V13" s="8">
        <f t="shared" si="1"/>
        <v>516066</v>
      </c>
    </row>
    <row r="14" spans="1:22" ht="46.5" customHeight="1" x14ac:dyDescent="0.2">
      <c r="A14" s="1"/>
      <c r="B14" s="2" t="s">
        <v>19</v>
      </c>
      <c r="C14" s="3" t="s">
        <v>37</v>
      </c>
      <c r="D14" s="2" t="s">
        <v>6</v>
      </c>
      <c r="E14" s="2" t="s">
        <v>38</v>
      </c>
      <c r="F14" s="4">
        <v>167000</v>
      </c>
      <c r="G14" s="5" t="s">
        <v>39</v>
      </c>
      <c r="H14" s="6"/>
      <c r="I14" s="7"/>
      <c r="J14" s="6">
        <v>167000</v>
      </c>
      <c r="K14" s="6"/>
      <c r="L14" s="4">
        <f t="shared" si="0"/>
        <v>167000</v>
      </c>
      <c r="M14" s="7"/>
      <c r="N14" s="6"/>
      <c r="O14" s="6"/>
      <c r="P14" s="4"/>
      <c r="Q14" s="7"/>
      <c r="R14" s="6"/>
      <c r="S14" s="6"/>
      <c r="T14" s="4"/>
      <c r="U14" s="7"/>
      <c r="V14" s="8">
        <f t="shared" si="1"/>
        <v>167000</v>
      </c>
    </row>
    <row r="15" spans="1:22" ht="48" customHeight="1" x14ac:dyDescent="0.2">
      <c r="A15" s="1">
        <v>36</v>
      </c>
      <c r="B15" s="2" t="s">
        <v>40</v>
      </c>
      <c r="C15" s="9" t="s">
        <v>41</v>
      </c>
      <c r="D15" s="2" t="s">
        <v>2</v>
      </c>
      <c r="E15" s="2" t="s">
        <v>42</v>
      </c>
      <c r="F15" s="4">
        <v>92175</v>
      </c>
      <c r="G15" s="5" t="s">
        <v>43</v>
      </c>
      <c r="H15" s="6"/>
      <c r="I15" s="7"/>
      <c r="J15" s="6">
        <v>11563</v>
      </c>
      <c r="K15" s="6">
        <v>69050</v>
      </c>
      <c r="L15" s="4">
        <f t="shared" si="0"/>
        <v>80613</v>
      </c>
      <c r="M15" s="7"/>
      <c r="N15" s="6">
        <v>11563</v>
      </c>
      <c r="O15" s="6"/>
      <c r="P15" s="4">
        <f t="shared" ref="P15:P23" si="4">SUM(N15:O15)</f>
        <v>11563</v>
      </c>
      <c r="Q15" s="7"/>
      <c r="R15" s="6"/>
      <c r="S15" s="6"/>
      <c r="T15" s="4">
        <f t="shared" ref="T15:T23" si="5">SUM(R15:S15)</f>
        <v>0</v>
      </c>
      <c r="U15" s="7"/>
      <c r="V15" s="8">
        <f t="shared" si="1"/>
        <v>92176</v>
      </c>
    </row>
    <row r="16" spans="1:22" ht="36" x14ac:dyDescent="0.2">
      <c r="A16" s="1">
        <v>34</v>
      </c>
      <c r="B16" s="2" t="s">
        <v>40</v>
      </c>
      <c r="C16" s="9" t="s">
        <v>44</v>
      </c>
      <c r="D16" s="2" t="s">
        <v>2</v>
      </c>
      <c r="E16" s="2" t="s">
        <v>45</v>
      </c>
      <c r="F16" s="4" t="s">
        <v>46</v>
      </c>
      <c r="G16" s="5" t="s">
        <v>154</v>
      </c>
      <c r="H16" s="6"/>
      <c r="I16" s="7"/>
      <c r="J16" s="6">
        <v>6000</v>
      </c>
      <c r="K16" s="6">
        <v>149000</v>
      </c>
      <c r="L16" s="4">
        <f t="shared" si="0"/>
        <v>155000</v>
      </c>
      <c r="M16" s="7"/>
      <c r="N16" s="6">
        <v>18627</v>
      </c>
      <c r="O16" s="6"/>
      <c r="P16" s="4">
        <f t="shared" si="4"/>
        <v>18627</v>
      </c>
      <c r="Q16" s="7"/>
      <c r="R16" s="6"/>
      <c r="S16" s="6"/>
      <c r="T16" s="4">
        <f t="shared" si="5"/>
        <v>0</v>
      </c>
      <c r="U16" s="7"/>
      <c r="V16" s="8">
        <f t="shared" si="1"/>
        <v>173627</v>
      </c>
    </row>
    <row r="17" spans="1:22" ht="45" x14ac:dyDescent="0.2">
      <c r="A17" s="1">
        <v>28</v>
      </c>
      <c r="B17" s="2" t="s">
        <v>40</v>
      </c>
      <c r="C17" s="9" t="s">
        <v>47</v>
      </c>
      <c r="D17" s="2" t="s">
        <v>2</v>
      </c>
      <c r="E17" s="2" t="s">
        <v>48</v>
      </c>
      <c r="F17" s="4">
        <v>77500</v>
      </c>
      <c r="G17" s="5" t="s">
        <v>49</v>
      </c>
      <c r="H17" s="6"/>
      <c r="I17" s="7"/>
      <c r="J17" s="6"/>
      <c r="K17" s="6"/>
      <c r="L17" s="4">
        <f t="shared" si="0"/>
        <v>0</v>
      </c>
      <c r="M17" s="7"/>
      <c r="N17" s="6">
        <v>77500</v>
      </c>
      <c r="O17" s="6"/>
      <c r="P17" s="4">
        <f t="shared" si="4"/>
        <v>77500</v>
      </c>
      <c r="Q17" s="7"/>
      <c r="R17" s="6"/>
      <c r="S17" s="6"/>
      <c r="T17" s="4">
        <f t="shared" si="5"/>
        <v>0</v>
      </c>
      <c r="U17" s="7"/>
      <c r="V17" s="8">
        <f t="shared" si="1"/>
        <v>77500</v>
      </c>
    </row>
    <row r="18" spans="1:22" ht="93" customHeight="1" x14ac:dyDescent="0.2">
      <c r="A18" s="1">
        <v>119</v>
      </c>
      <c r="B18" s="2" t="s">
        <v>50</v>
      </c>
      <c r="C18" s="3" t="s">
        <v>51</v>
      </c>
      <c r="D18" s="2" t="s">
        <v>2</v>
      </c>
      <c r="E18" s="2" t="s">
        <v>52</v>
      </c>
      <c r="F18" s="11">
        <f>SUM(H18:S18)</f>
        <v>352000</v>
      </c>
      <c r="G18" s="5" t="s">
        <v>53</v>
      </c>
      <c r="H18" s="6"/>
      <c r="I18" s="7"/>
      <c r="J18" s="6">
        <v>58666</v>
      </c>
      <c r="K18" s="6"/>
      <c r="L18" s="4">
        <f t="shared" si="0"/>
        <v>58666</v>
      </c>
      <c r="M18" s="7"/>
      <c r="N18" s="6">
        <f>58667+58667</f>
        <v>117334</v>
      </c>
      <c r="O18" s="6"/>
      <c r="P18" s="4">
        <f t="shared" si="4"/>
        <v>117334</v>
      </c>
      <c r="Q18" s="7"/>
      <c r="R18" s="6"/>
      <c r="S18" s="6"/>
      <c r="T18" s="4">
        <f t="shared" si="5"/>
        <v>0</v>
      </c>
      <c r="U18" s="7"/>
      <c r="V18" s="8">
        <f t="shared" si="1"/>
        <v>176000</v>
      </c>
    </row>
    <row r="19" spans="1:22" ht="90" x14ac:dyDescent="0.2">
      <c r="A19" s="1">
        <v>89</v>
      </c>
      <c r="B19" s="2" t="s">
        <v>54</v>
      </c>
      <c r="C19" s="3" t="s">
        <v>55</v>
      </c>
      <c r="D19" s="2" t="s">
        <v>2</v>
      </c>
      <c r="E19" s="2" t="s">
        <v>56</v>
      </c>
      <c r="F19" s="4">
        <v>92000</v>
      </c>
      <c r="G19" s="5" t="s">
        <v>57</v>
      </c>
      <c r="H19" s="6"/>
      <c r="I19" s="7"/>
      <c r="J19" s="6">
        <v>114720</v>
      </c>
      <c r="K19" s="6"/>
      <c r="L19" s="4">
        <f t="shared" si="0"/>
        <v>114720</v>
      </c>
      <c r="M19" s="7"/>
      <c r="N19" s="6">
        <v>52278</v>
      </c>
      <c r="O19" s="6"/>
      <c r="P19" s="4">
        <f t="shared" si="4"/>
        <v>52278</v>
      </c>
      <c r="Q19" s="7"/>
      <c r="R19" s="6"/>
      <c r="S19" s="6"/>
      <c r="T19" s="4">
        <f t="shared" si="5"/>
        <v>0</v>
      </c>
      <c r="U19" s="7"/>
      <c r="V19" s="8">
        <f t="shared" si="1"/>
        <v>166998</v>
      </c>
    </row>
    <row r="20" spans="1:22" ht="78.75" x14ac:dyDescent="0.2">
      <c r="A20" s="1">
        <v>102</v>
      </c>
      <c r="B20" s="2" t="s">
        <v>54</v>
      </c>
      <c r="C20" s="3" t="s">
        <v>58</v>
      </c>
      <c r="D20" s="2" t="s">
        <v>2</v>
      </c>
      <c r="E20" s="2" t="s">
        <v>59</v>
      </c>
      <c r="F20" s="4">
        <f>198750+347300</f>
        <v>546050</v>
      </c>
      <c r="G20" s="5" t="s">
        <v>60</v>
      </c>
      <c r="H20" s="6">
        <v>347300</v>
      </c>
      <c r="I20" s="7"/>
      <c r="J20" s="6">
        <v>44250</v>
      </c>
      <c r="K20" s="6"/>
      <c r="L20" s="4">
        <f t="shared" si="0"/>
        <v>44250</v>
      </c>
      <c r="M20" s="7"/>
      <c r="N20" s="6">
        <f>96850+57650</f>
        <v>154500</v>
      </c>
      <c r="O20" s="6"/>
      <c r="P20" s="4">
        <f t="shared" si="4"/>
        <v>154500</v>
      </c>
      <c r="Q20" s="7"/>
      <c r="R20" s="6"/>
      <c r="S20" s="6"/>
      <c r="T20" s="4">
        <f t="shared" si="5"/>
        <v>0</v>
      </c>
      <c r="U20" s="7"/>
      <c r="V20" s="8">
        <f t="shared" si="1"/>
        <v>546050</v>
      </c>
    </row>
    <row r="21" spans="1:22" ht="67.5" x14ac:dyDescent="0.2">
      <c r="A21" s="1">
        <v>93</v>
      </c>
      <c r="B21" s="2" t="s">
        <v>54</v>
      </c>
      <c r="C21" s="3" t="s">
        <v>61</v>
      </c>
      <c r="D21" s="2" t="s">
        <v>6</v>
      </c>
      <c r="E21" s="2" t="s">
        <v>62</v>
      </c>
      <c r="F21" s="4">
        <v>320000</v>
      </c>
      <c r="G21" s="5" t="s">
        <v>63</v>
      </c>
      <c r="H21" s="6"/>
      <c r="I21" s="7"/>
      <c r="J21" s="6"/>
      <c r="K21" s="6">
        <v>320000</v>
      </c>
      <c r="L21" s="4">
        <f t="shared" si="0"/>
        <v>320000</v>
      </c>
      <c r="M21" s="7"/>
      <c r="N21" s="6"/>
      <c r="O21" s="6"/>
      <c r="P21" s="4">
        <f t="shared" si="4"/>
        <v>0</v>
      </c>
      <c r="Q21" s="7"/>
      <c r="R21" s="6"/>
      <c r="S21" s="6"/>
      <c r="T21" s="4">
        <f t="shared" si="5"/>
        <v>0</v>
      </c>
      <c r="U21" s="7"/>
      <c r="V21" s="8">
        <f t="shared" si="1"/>
        <v>320000</v>
      </c>
    </row>
    <row r="22" spans="1:22" ht="45" x14ac:dyDescent="0.2">
      <c r="A22" s="1">
        <v>88</v>
      </c>
      <c r="B22" s="2" t="s">
        <v>54</v>
      </c>
      <c r="C22" s="3" t="s">
        <v>64</v>
      </c>
      <c r="D22" s="2" t="s">
        <v>6</v>
      </c>
      <c r="E22" s="2" t="s">
        <v>65</v>
      </c>
      <c r="F22" s="4">
        <v>416000</v>
      </c>
      <c r="G22" s="5" t="s">
        <v>66</v>
      </c>
      <c r="H22" s="6"/>
      <c r="I22" s="7"/>
      <c r="J22" s="6"/>
      <c r="K22" s="6"/>
      <c r="L22" s="4">
        <f t="shared" si="0"/>
        <v>0</v>
      </c>
      <c r="M22" s="7"/>
      <c r="N22" s="6">
        <v>416000</v>
      </c>
      <c r="O22" s="6"/>
      <c r="P22" s="4">
        <f t="shared" si="4"/>
        <v>416000</v>
      </c>
      <c r="Q22" s="7"/>
      <c r="R22" s="6"/>
      <c r="S22" s="6"/>
      <c r="T22" s="4">
        <f t="shared" si="5"/>
        <v>0</v>
      </c>
      <c r="U22" s="7"/>
      <c r="V22" s="8">
        <f t="shared" si="1"/>
        <v>416000</v>
      </c>
    </row>
    <row r="23" spans="1:22" ht="67.5" x14ac:dyDescent="0.2">
      <c r="A23" s="1">
        <v>116</v>
      </c>
      <c r="B23" s="2" t="s">
        <v>54</v>
      </c>
      <c r="C23" s="3" t="s">
        <v>67</v>
      </c>
      <c r="D23" s="2" t="s">
        <v>6</v>
      </c>
      <c r="E23" s="2" t="s">
        <v>68</v>
      </c>
      <c r="F23" s="11">
        <v>199440</v>
      </c>
      <c r="G23" s="5" t="s">
        <v>69</v>
      </c>
      <c r="H23" s="12"/>
      <c r="I23" s="13"/>
      <c r="J23" s="12"/>
      <c r="K23" s="6">
        <v>199440</v>
      </c>
      <c r="L23" s="4">
        <f t="shared" si="0"/>
        <v>199440</v>
      </c>
      <c r="M23" s="13"/>
      <c r="N23" s="12"/>
      <c r="O23" s="12"/>
      <c r="P23" s="4">
        <f t="shared" si="4"/>
        <v>0</v>
      </c>
      <c r="Q23" s="13"/>
      <c r="R23" s="12"/>
      <c r="S23" s="12"/>
      <c r="T23" s="4">
        <f t="shared" si="5"/>
        <v>0</v>
      </c>
      <c r="U23" s="13"/>
      <c r="V23" s="8">
        <f t="shared" si="1"/>
        <v>199440</v>
      </c>
    </row>
    <row r="24" spans="1:22" ht="39" customHeight="1" x14ac:dyDescent="0.2">
      <c r="A24" s="1"/>
      <c r="B24" s="2" t="s">
        <v>54</v>
      </c>
      <c r="C24" s="3" t="s">
        <v>70</v>
      </c>
      <c r="D24" s="2" t="s">
        <v>6</v>
      </c>
      <c r="E24" s="2" t="s">
        <v>65</v>
      </c>
      <c r="F24" s="4">
        <v>75000</v>
      </c>
      <c r="G24" s="5" t="s">
        <v>71</v>
      </c>
      <c r="H24" s="6"/>
      <c r="I24" s="7"/>
      <c r="J24" s="6">
        <v>75000</v>
      </c>
      <c r="K24" s="6"/>
      <c r="L24" s="4">
        <f t="shared" si="0"/>
        <v>75000</v>
      </c>
      <c r="M24" s="7"/>
      <c r="N24" s="6"/>
      <c r="O24" s="6"/>
      <c r="P24" s="4"/>
      <c r="Q24" s="7"/>
      <c r="R24" s="6"/>
      <c r="S24" s="6"/>
      <c r="T24" s="4"/>
      <c r="U24" s="7"/>
      <c r="V24" s="8">
        <f t="shared" si="1"/>
        <v>75000</v>
      </c>
    </row>
    <row r="25" spans="1:22" ht="56.25" customHeight="1" x14ac:dyDescent="0.2">
      <c r="A25" s="1"/>
      <c r="B25" s="2" t="s">
        <v>54</v>
      </c>
      <c r="C25" s="3" t="s">
        <v>72</v>
      </c>
      <c r="D25" s="2" t="s">
        <v>6</v>
      </c>
      <c r="E25" s="2" t="s">
        <v>73</v>
      </c>
      <c r="F25" s="4">
        <v>576000</v>
      </c>
      <c r="G25" s="5" t="s">
        <v>74</v>
      </c>
      <c r="H25" s="6"/>
      <c r="I25" s="7"/>
      <c r="J25" s="6">
        <v>576000</v>
      </c>
      <c r="K25" s="6"/>
      <c r="L25" s="4">
        <f t="shared" si="0"/>
        <v>576000</v>
      </c>
      <c r="M25" s="7"/>
      <c r="N25" s="6"/>
      <c r="O25" s="6"/>
      <c r="P25" s="4"/>
      <c r="Q25" s="7"/>
      <c r="R25" s="6"/>
      <c r="S25" s="6"/>
      <c r="T25" s="4"/>
      <c r="U25" s="7"/>
      <c r="V25" s="8">
        <f t="shared" si="1"/>
        <v>576000</v>
      </c>
    </row>
    <row r="26" spans="1:22" ht="108.75" customHeight="1" x14ac:dyDescent="0.2">
      <c r="A26" s="1">
        <v>120</v>
      </c>
      <c r="B26" s="2" t="s">
        <v>75</v>
      </c>
      <c r="C26" s="3" t="s">
        <v>76</v>
      </c>
      <c r="D26" s="2" t="s">
        <v>6</v>
      </c>
      <c r="E26" s="2" t="s">
        <v>77</v>
      </c>
      <c r="F26" s="4">
        <v>1765000</v>
      </c>
      <c r="G26" s="5" t="s">
        <v>78</v>
      </c>
      <c r="H26" s="6"/>
      <c r="I26" s="7"/>
      <c r="J26" s="6">
        <v>174000</v>
      </c>
      <c r="K26" s="6"/>
      <c r="L26" s="4">
        <f t="shared" si="0"/>
        <v>174000</v>
      </c>
      <c r="M26" s="7"/>
      <c r="N26" s="6">
        <v>878000</v>
      </c>
      <c r="O26" s="6"/>
      <c r="P26" s="4">
        <f t="shared" ref="P26:P43" si="6">SUM(N26:O26)</f>
        <v>878000</v>
      </c>
      <c r="Q26" s="7"/>
      <c r="R26" s="6">
        <v>713000</v>
      </c>
      <c r="S26" s="6"/>
      <c r="T26" s="4">
        <f>SUM(R26:S26)</f>
        <v>713000</v>
      </c>
      <c r="U26" s="7"/>
      <c r="V26" s="8">
        <f t="shared" si="1"/>
        <v>1765000</v>
      </c>
    </row>
    <row r="27" spans="1:22" ht="69" customHeight="1" x14ac:dyDescent="0.2">
      <c r="A27" s="1">
        <v>43</v>
      </c>
      <c r="B27" s="2" t="s">
        <v>79</v>
      </c>
      <c r="C27" s="3" t="s">
        <v>80</v>
      </c>
      <c r="D27" s="2" t="s">
        <v>81</v>
      </c>
      <c r="E27" s="2" t="s">
        <v>82</v>
      </c>
      <c r="F27" s="4">
        <v>1054439</v>
      </c>
      <c r="G27" s="5" t="s">
        <v>83</v>
      </c>
      <c r="H27" s="6"/>
      <c r="I27" s="7"/>
      <c r="J27" s="6">
        <v>122125</v>
      </c>
      <c r="K27" s="6"/>
      <c r="L27" s="4">
        <f t="shared" si="0"/>
        <v>122125</v>
      </c>
      <c r="M27" s="7"/>
      <c r="N27" s="6">
        <v>325016</v>
      </c>
      <c r="O27" s="6"/>
      <c r="P27" s="4">
        <f t="shared" si="6"/>
        <v>325016</v>
      </c>
      <c r="Q27" s="7"/>
      <c r="R27" s="6">
        <v>331393</v>
      </c>
      <c r="S27" s="6"/>
      <c r="T27" s="4">
        <f>SUM(R27:S27)</f>
        <v>331393</v>
      </c>
      <c r="U27" s="7"/>
      <c r="V27" s="8">
        <f t="shared" si="1"/>
        <v>778534</v>
      </c>
    </row>
    <row r="28" spans="1:22" ht="62.25" customHeight="1" x14ac:dyDescent="0.2">
      <c r="A28" s="1">
        <v>41</v>
      </c>
      <c r="B28" s="2" t="s">
        <v>79</v>
      </c>
      <c r="C28" s="3" t="s">
        <v>84</v>
      </c>
      <c r="D28" s="2" t="s">
        <v>81</v>
      </c>
      <c r="E28" s="2" t="s">
        <v>82</v>
      </c>
      <c r="F28" s="4">
        <v>424892</v>
      </c>
      <c r="G28" s="5" t="s">
        <v>85</v>
      </c>
      <c r="H28" s="6"/>
      <c r="I28" s="7"/>
      <c r="J28" s="6">
        <v>0</v>
      </c>
      <c r="K28" s="6"/>
      <c r="L28" s="4">
        <f t="shared" si="0"/>
        <v>0</v>
      </c>
      <c r="M28" s="7"/>
      <c r="N28" s="6">
        <v>336769</v>
      </c>
      <c r="O28" s="6"/>
      <c r="P28" s="4">
        <f t="shared" si="6"/>
        <v>336769</v>
      </c>
      <c r="Q28" s="7"/>
      <c r="R28" s="6">
        <v>81883</v>
      </c>
      <c r="S28" s="6"/>
      <c r="T28" s="4">
        <f>SUM(R28:S28)</f>
        <v>81883</v>
      </c>
      <c r="U28" s="7"/>
      <c r="V28" s="8">
        <f t="shared" si="1"/>
        <v>418652</v>
      </c>
    </row>
    <row r="29" spans="1:22" ht="98.25" customHeight="1" x14ac:dyDescent="0.2">
      <c r="A29" s="1">
        <v>40</v>
      </c>
      <c r="B29" s="2" t="s">
        <v>79</v>
      </c>
      <c r="C29" s="3" t="s">
        <v>86</v>
      </c>
      <c r="D29" s="2" t="s">
        <v>6</v>
      </c>
      <c r="E29" s="2" t="s">
        <v>87</v>
      </c>
      <c r="F29" s="4">
        <v>956150</v>
      </c>
      <c r="G29" s="5" t="s">
        <v>88</v>
      </c>
      <c r="H29" s="6">
        <v>180191</v>
      </c>
      <c r="I29" s="7"/>
      <c r="J29" s="6">
        <v>5000</v>
      </c>
      <c r="K29" s="6"/>
      <c r="L29" s="4">
        <f t="shared" si="0"/>
        <v>5000</v>
      </c>
      <c r="M29" s="7"/>
      <c r="N29" s="6">
        <v>375665</v>
      </c>
      <c r="O29" s="6"/>
      <c r="P29" s="4">
        <f t="shared" si="6"/>
        <v>375665</v>
      </c>
      <c r="Q29" s="7"/>
      <c r="R29" s="6">
        <v>370257</v>
      </c>
      <c r="S29" s="6"/>
      <c r="T29" s="4">
        <f>SUM(R29:S29)</f>
        <v>370257</v>
      </c>
      <c r="U29" s="7"/>
      <c r="V29" s="8">
        <f t="shared" si="1"/>
        <v>931113</v>
      </c>
    </row>
    <row r="30" spans="1:22" ht="112.5" x14ac:dyDescent="0.2">
      <c r="A30" s="1">
        <v>46</v>
      </c>
      <c r="B30" s="2" t="s">
        <v>79</v>
      </c>
      <c r="C30" s="3" t="s">
        <v>89</v>
      </c>
      <c r="D30" s="2" t="s">
        <v>6</v>
      </c>
      <c r="E30" s="2" t="s">
        <v>82</v>
      </c>
      <c r="F30" s="4">
        <v>1012494</v>
      </c>
      <c r="G30" s="5" t="s">
        <v>90</v>
      </c>
      <c r="H30" s="6"/>
      <c r="I30" s="7"/>
      <c r="J30" s="6">
        <v>10000</v>
      </c>
      <c r="K30" s="6"/>
      <c r="L30" s="4">
        <f t="shared" si="0"/>
        <v>10000</v>
      </c>
      <c r="M30" s="7"/>
      <c r="N30" s="6">
        <v>290122</v>
      </c>
      <c r="O30" s="6"/>
      <c r="P30" s="4">
        <f t="shared" si="6"/>
        <v>290122</v>
      </c>
      <c r="Q30" s="7"/>
      <c r="R30" s="6">
        <v>682171</v>
      </c>
      <c r="S30" s="6"/>
      <c r="T30" s="4">
        <f>SUM(R30:S30)</f>
        <v>682171</v>
      </c>
      <c r="U30" s="7"/>
      <c r="V30" s="8">
        <f t="shared" si="1"/>
        <v>982293</v>
      </c>
    </row>
    <row r="31" spans="1:22" ht="58.5" customHeight="1" x14ac:dyDescent="0.2">
      <c r="A31" s="1"/>
      <c r="B31" s="2" t="s">
        <v>79</v>
      </c>
      <c r="C31" s="3" t="s">
        <v>91</v>
      </c>
      <c r="D31" s="2" t="s">
        <v>6</v>
      </c>
      <c r="E31" s="2" t="s">
        <v>92</v>
      </c>
      <c r="F31" s="4">
        <v>975000</v>
      </c>
      <c r="G31" s="5" t="s">
        <v>93</v>
      </c>
      <c r="H31" s="6"/>
      <c r="I31" s="7"/>
      <c r="J31" s="6">
        <v>515000</v>
      </c>
      <c r="K31" s="6"/>
      <c r="L31" s="4">
        <f t="shared" si="0"/>
        <v>515000</v>
      </c>
      <c r="M31" s="7"/>
      <c r="N31" s="6">
        <v>460000</v>
      </c>
      <c r="O31" s="6"/>
      <c r="P31" s="4">
        <f t="shared" si="6"/>
        <v>460000</v>
      </c>
      <c r="Q31" s="7"/>
      <c r="R31" s="6"/>
      <c r="S31" s="6"/>
      <c r="T31" s="4"/>
      <c r="U31" s="7"/>
      <c r="V31" s="8">
        <f t="shared" si="1"/>
        <v>975000</v>
      </c>
    </row>
    <row r="32" spans="1:22" ht="130.5" customHeight="1" x14ac:dyDescent="0.2">
      <c r="A32" s="1">
        <v>6</v>
      </c>
      <c r="B32" s="2" t="s">
        <v>94</v>
      </c>
      <c r="C32" s="3" t="s">
        <v>95</v>
      </c>
      <c r="D32" s="2" t="s">
        <v>2</v>
      </c>
      <c r="E32" s="2" t="s">
        <v>96</v>
      </c>
      <c r="F32" s="4">
        <v>1101000</v>
      </c>
      <c r="G32" s="14" t="s">
        <v>97</v>
      </c>
      <c r="H32" s="6"/>
      <c r="I32" s="7"/>
      <c r="J32" s="6">
        <v>0</v>
      </c>
      <c r="K32" s="6"/>
      <c r="L32" s="4">
        <f t="shared" si="0"/>
        <v>0</v>
      </c>
      <c r="M32" s="7"/>
      <c r="N32" s="6">
        <v>367865</v>
      </c>
      <c r="O32" s="6"/>
      <c r="P32" s="4">
        <f t="shared" si="6"/>
        <v>367865</v>
      </c>
      <c r="Q32" s="7"/>
      <c r="R32" s="6">
        <v>367865</v>
      </c>
      <c r="S32" s="6"/>
      <c r="T32" s="4">
        <f t="shared" ref="T32:T43" si="7">SUM(R32:S32)</f>
        <v>367865</v>
      </c>
      <c r="U32" s="7"/>
      <c r="V32" s="8">
        <f t="shared" si="1"/>
        <v>735730</v>
      </c>
    </row>
    <row r="33" spans="1:22" ht="69" customHeight="1" x14ac:dyDescent="0.2">
      <c r="A33" s="15"/>
      <c r="B33" s="2" t="s">
        <v>98</v>
      </c>
      <c r="C33" s="16" t="s">
        <v>99</v>
      </c>
      <c r="D33" s="2" t="s">
        <v>81</v>
      </c>
      <c r="E33" s="2" t="s">
        <v>100</v>
      </c>
      <c r="F33" s="11">
        <v>100000</v>
      </c>
      <c r="G33" s="5" t="s">
        <v>101</v>
      </c>
      <c r="H33" s="6"/>
      <c r="I33" s="17"/>
      <c r="J33" s="6">
        <v>50000</v>
      </c>
      <c r="K33" s="6"/>
      <c r="L33" s="4">
        <f t="shared" si="0"/>
        <v>50000</v>
      </c>
      <c r="M33" s="17"/>
      <c r="N33" s="6">
        <v>50000</v>
      </c>
      <c r="O33" s="6"/>
      <c r="P33" s="4">
        <f t="shared" si="6"/>
        <v>50000</v>
      </c>
      <c r="Q33" s="17"/>
      <c r="R33" s="6"/>
      <c r="S33" s="4"/>
      <c r="T33" s="4">
        <f t="shared" si="7"/>
        <v>0</v>
      </c>
      <c r="U33" s="17"/>
      <c r="V33" s="8">
        <f t="shared" si="1"/>
        <v>100000</v>
      </c>
    </row>
    <row r="34" spans="1:22" ht="45" x14ac:dyDescent="0.2">
      <c r="A34" s="1">
        <v>24</v>
      </c>
      <c r="B34" s="2" t="s">
        <v>102</v>
      </c>
      <c r="C34" s="3" t="s">
        <v>103</v>
      </c>
      <c r="D34" s="2" t="s">
        <v>6</v>
      </c>
      <c r="E34" s="2" t="s">
        <v>104</v>
      </c>
      <c r="F34" s="4">
        <v>185000</v>
      </c>
      <c r="G34" s="5" t="s">
        <v>105</v>
      </c>
      <c r="H34" s="12"/>
      <c r="I34" s="18"/>
      <c r="J34" s="12"/>
      <c r="K34" s="12"/>
      <c r="L34" s="4">
        <f t="shared" si="0"/>
        <v>0</v>
      </c>
      <c r="M34" s="18"/>
      <c r="N34" s="19">
        <v>55000</v>
      </c>
      <c r="O34" s="19"/>
      <c r="P34" s="4">
        <f t="shared" si="6"/>
        <v>55000</v>
      </c>
      <c r="Q34" s="18"/>
      <c r="R34" s="19">
        <v>130000</v>
      </c>
      <c r="S34" s="19"/>
      <c r="T34" s="4">
        <f t="shared" si="7"/>
        <v>130000</v>
      </c>
      <c r="U34" s="18"/>
      <c r="V34" s="8">
        <f t="shared" si="1"/>
        <v>185000</v>
      </c>
    </row>
    <row r="35" spans="1:22" ht="45" x14ac:dyDescent="0.2">
      <c r="A35" s="1">
        <v>23</v>
      </c>
      <c r="B35" s="2" t="s">
        <v>106</v>
      </c>
      <c r="C35" s="3" t="s">
        <v>107</v>
      </c>
      <c r="D35" s="2" t="s">
        <v>2</v>
      </c>
      <c r="E35" s="2" t="s">
        <v>108</v>
      </c>
      <c r="F35" s="4">
        <v>203690</v>
      </c>
      <c r="G35" s="5" t="s">
        <v>109</v>
      </c>
      <c r="H35" s="6">
        <v>58697</v>
      </c>
      <c r="I35" s="7"/>
      <c r="J35" s="6">
        <v>12277</v>
      </c>
      <c r="K35" s="6"/>
      <c r="L35" s="4">
        <f t="shared" si="0"/>
        <v>12277</v>
      </c>
      <c r="M35" s="7"/>
      <c r="N35" s="6">
        <v>132716</v>
      </c>
      <c r="O35" s="6"/>
      <c r="P35" s="4">
        <f t="shared" si="6"/>
        <v>132716</v>
      </c>
      <c r="Q35" s="7"/>
      <c r="R35" s="6"/>
      <c r="S35" s="6"/>
      <c r="T35" s="4">
        <f t="shared" si="7"/>
        <v>0</v>
      </c>
      <c r="U35" s="7"/>
      <c r="V35" s="8">
        <f t="shared" si="1"/>
        <v>203690</v>
      </c>
    </row>
    <row r="36" spans="1:22" ht="135" x14ac:dyDescent="0.2">
      <c r="A36" s="1">
        <v>1</v>
      </c>
      <c r="B36" s="2" t="s">
        <v>106</v>
      </c>
      <c r="C36" s="3" t="s">
        <v>110</v>
      </c>
      <c r="D36" s="2" t="s">
        <v>2</v>
      </c>
      <c r="E36" s="2" t="s">
        <v>111</v>
      </c>
      <c r="F36" s="4">
        <v>175000</v>
      </c>
      <c r="G36" s="5" t="s">
        <v>112</v>
      </c>
      <c r="H36" s="6">
        <v>44000</v>
      </c>
      <c r="I36" s="7"/>
      <c r="J36" s="6"/>
      <c r="K36" s="6"/>
      <c r="L36" s="4">
        <f t="shared" si="0"/>
        <v>0</v>
      </c>
      <c r="M36" s="7"/>
      <c r="N36" s="6">
        <v>131000</v>
      </c>
      <c r="O36" s="6"/>
      <c r="P36" s="4">
        <f t="shared" si="6"/>
        <v>131000</v>
      </c>
      <c r="Q36" s="7"/>
      <c r="R36" s="6"/>
      <c r="S36" s="6"/>
      <c r="T36" s="4">
        <f t="shared" si="7"/>
        <v>0</v>
      </c>
      <c r="U36" s="7"/>
      <c r="V36" s="8">
        <f t="shared" si="1"/>
        <v>175000</v>
      </c>
    </row>
    <row r="37" spans="1:22" ht="90" x14ac:dyDescent="0.2">
      <c r="A37" s="1">
        <v>19</v>
      </c>
      <c r="B37" s="2" t="s">
        <v>106</v>
      </c>
      <c r="C37" s="3" t="s">
        <v>113</v>
      </c>
      <c r="D37" s="2" t="s">
        <v>6</v>
      </c>
      <c r="E37" s="2" t="s">
        <v>114</v>
      </c>
      <c r="F37" s="4">
        <v>2279197</v>
      </c>
      <c r="G37" s="20" t="s">
        <v>115</v>
      </c>
      <c r="H37" s="6"/>
      <c r="I37" s="7"/>
      <c r="J37" s="6">
        <v>0</v>
      </c>
      <c r="K37" s="6"/>
      <c r="L37" s="4">
        <f t="shared" si="0"/>
        <v>0</v>
      </c>
      <c r="M37" s="7"/>
      <c r="N37" s="6">
        <v>1122569</v>
      </c>
      <c r="O37" s="6"/>
      <c r="P37" s="4">
        <f t="shared" si="6"/>
        <v>1122569</v>
      </c>
      <c r="Q37" s="7"/>
      <c r="R37" s="6">
        <v>787069</v>
      </c>
      <c r="S37" s="6"/>
      <c r="T37" s="4">
        <f t="shared" si="7"/>
        <v>787069</v>
      </c>
      <c r="U37" s="7"/>
      <c r="V37" s="8">
        <f t="shared" si="1"/>
        <v>1909638</v>
      </c>
    </row>
    <row r="38" spans="1:22" ht="56.25" x14ac:dyDescent="0.2">
      <c r="A38" s="1">
        <v>3</v>
      </c>
      <c r="B38" s="2" t="s">
        <v>106</v>
      </c>
      <c r="C38" s="3" t="s">
        <v>116</v>
      </c>
      <c r="D38" s="2" t="s">
        <v>6</v>
      </c>
      <c r="E38" s="2" t="s">
        <v>117</v>
      </c>
      <c r="F38" s="4">
        <v>1160000</v>
      </c>
      <c r="G38" s="5" t="s">
        <v>118</v>
      </c>
      <c r="H38" s="6"/>
      <c r="I38" s="7"/>
      <c r="J38" s="6">
        <v>10000</v>
      </c>
      <c r="K38" s="6"/>
      <c r="L38" s="4">
        <f t="shared" si="0"/>
        <v>10000</v>
      </c>
      <c r="M38" s="7"/>
      <c r="N38" s="6">
        <v>650000</v>
      </c>
      <c r="O38" s="6"/>
      <c r="P38" s="4">
        <f t="shared" si="6"/>
        <v>650000</v>
      </c>
      <c r="Q38" s="7"/>
      <c r="R38" s="6">
        <v>500000</v>
      </c>
      <c r="S38" s="6"/>
      <c r="T38" s="4">
        <f t="shared" si="7"/>
        <v>500000</v>
      </c>
      <c r="U38" s="7"/>
      <c r="V38" s="8">
        <f t="shared" si="1"/>
        <v>1160000</v>
      </c>
    </row>
    <row r="39" spans="1:22" ht="36" x14ac:dyDescent="0.2">
      <c r="A39" s="1">
        <v>109</v>
      </c>
      <c r="B39" s="2" t="s">
        <v>119</v>
      </c>
      <c r="C39" s="3" t="s">
        <v>120</v>
      </c>
      <c r="D39" s="2" t="s">
        <v>2</v>
      </c>
      <c r="E39" s="2" t="s">
        <v>121</v>
      </c>
      <c r="F39" s="11">
        <v>108633</v>
      </c>
      <c r="G39" s="5" t="s">
        <v>122</v>
      </c>
      <c r="H39" s="6"/>
      <c r="I39" s="7"/>
      <c r="J39" s="6">
        <v>2500</v>
      </c>
      <c r="K39" s="6"/>
      <c r="L39" s="4">
        <f t="shared" si="0"/>
        <v>2500</v>
      </c>
      <c r="M39" s="7"/>
      <c r="N39" s="6">
        <v>69084</v>
      </c>
      <c r="O39" s="6"/>
      <c r="P39" s="4">
        <f t="shared" si="6"/>
        <v>69084</v>
      </c>
      <c r="Q39" s="7"/>
      <c r="R39" s="6"/>
      <c r="S39" s="6"/>
      <c r="T39" s="4">
        <f t="shared" si="7"/>
        <v>0</v>
      </c>
      <c r="U39" s="7"/>
      <c r="V39" s="8">
        <f t="shared" si="1"/>
        <v>71584</v>
      </c>
    </row>
    <row r="40" spans="1:22" ht="101.25" x14ac:dyDescent="0.2">
      <c r="A40" s="1">
        <v>108</v>
      </c>
      <c r="B40" s="2" t="s">
        <v>119</v>
      </c>
      <c r="C40" s="3" t="s">
        <v>123</v>
      </c>
      <c r="D40" s="2" t="s">
        <v>6</v>
      </c>
      <c r="E40" s="2" t="s">
        <v>124</v>
      </c>
      <c r="F40" s="11">
        <v>962000</v>
      </c>
      <c r="G40" s="5" t="s">
        <v>125</v>
      </c>
      <c r="H40" s="6">
        <v>785807</v>
      </c>
      <c r="I40" s="7"/>
      <c r="J40" s="6"/>
      <c r="K40" s="6"/>
      <c r="L40" s="4">
        <f t="shared" si="0"/>
        <v>0</v>
      </c>
      <c r="M40" s="7"/>
      <c r="N40" s="6">
        <v>151455</v>
      </c>
      <c r="O40" s="6"/>
      <c r="P40" s="4">
        <f t="shared" si="6"/>
        <v>151455</v>
      </c>
      <c r="Q40" s="7"/>
      <c r="R40" s="6">
        <v>24738</v>
      </c>
      <c r="S40" s="6"/>
      <c r="T40" s="4">
        <f t="shared" si="7"/>
        <v>24738</v>
      </c>
      <c r="U40" s="7"/>
      <c r="V40" s="8">
        <f t="shared" si="1"/>
        <v>962000</v>
      </c>
    </row>
    <row r="41" spans="1:22" ht="60" customHeight="1" x14ac:dyDescent="0.2">
      <c r="A41" s="1">
        <v>111</v>
      </c>
      <c r="B41" s="2" t="s">
        <v>126</v>
      </c>
      <c r="C41" s="3" t="s">
        <v>127</v>
      </c>
      <c r="D41" s="2" t="s">
        <v>6</v>
      </c>
      <c r="E41" s="2"/>
      <c r="F41" s="4">
        <v>588000</v>
      </c>
      <c r="G41" s="5" t="s">
        <v>128</v>
      </c>
      <c r="H41" s="6">
        <v>196000</v>
      </c>
      <c r="I41" s="7"/>
      <c r="J41" s="6"/>
      <c r="K41" s="6"/>
      <c r="L41" s="4">
        <f t="shared" si="0"/>
        <v>0</v>
      </c>
      <c r="M41" s="7"/>
      <c r="N41" s="6">
        <v>196000</v>
      </c>
      <c r="O41" s="6"/>
      <c r="P41" s="4">
        <f t="shared" si="6"/>
        <v>196000</v>
      </c>
      <c r="Q41" s="7"/>
      <c r="R41" s="6">
        <v>196000</v>
      </c>
      <c r="S41" s="6"/>
      <c r="T41" s="4">
        <f t="shared" si="7"/>
        <v>196000</v>
      </c>
      <c r="U41" s="7"/>
      <c r="V41" s="8">
        <f t="shared" si="1"/>
        <v>588000</v>
      </c>
    </row>
    <row r="42" spans="1:22" ht="91.5" customHeight="1" x14ac:dyDescent="0.2">
      <c r="A42" s="21">
        <v>2</v>
      </c>
      <c r="B42" s="22" t="s">
        <v>126</v>
      </c>
      <c r="C42" s="23" t="s">
        <v>129</v>
      </c>
      <c r="D42" s="22" t="s">
        <v>6</v>
      </c>
      <c r="E42" s="22" t="s">
        <v>130</v>
      </c>
      <c r="F42" s="24">
        <v>560971</v>
      </c>
      <c r="G42" s="25" t="s">
        <v>131</v>
      </c>
      <c r="H42" s="19"/>
      <c r="I42" s="18"/>
      <c r="J42" s="19"/>
      <c r="K42" s="19">
        <v>417423</v>
      </c>
      <c r="L42" s="24">
        <f t="shared" si="0"/>
        <v>417423</v>
      </c>
      <c r="M42" s="18"/>
      <c r="N42" s="19"/>
      <c r="O42" s="19"/>
      <c r="P42" s="24">
        <f t="shared" si="6"/>
        <v>0</v>
      </c>
      <c r="Q42" s="18"/>
      <c r="R42" s="19"/>
      <c r="S42" s="19"/>
      <c r="T42" s="24">
        <f t="shared" si="7"/>
        <v>0</v>
      </c>
      <c r="U42" s="18"/>
      <c r="V42" s="26">
        <f t="shared" si="1"/>
        <v>417423</v>
      </c>
    </row>
    <row r="43" spans="1:22" ht="106.5" customHeight="1" x14ac:dyDescent="0.2">
      <c r="A43" s="15"/>
      <c r="B43" s="2" t="s">
        <v>132</v>
      </c>
      <c r="C43" s="16" t="s">
        <v>133</v>
      </c>
      <c r="D43" s="10" t="s">
        <v>81</v>
      </c>
      <c r="E43" s="2" t="s">
        <v>134</v>
      </c>
      <c r="F43" s="11">
        <v>350000</v>
      </c>
      <c r="G43" s="20" t="s">
        <v>135</v>
      </c>
      <c r="H43" s="6"/>
      <c r="I43" s="17"/>
      <c r="J43" s="6">
        <v>350000</v>
      </c>
      <c r="K43" s="6"/>
      <c r="L43" s="4">
        <f t="shared" si="0"/>
        <v>350000</v>
      </c>
      <c r="M43" s="17"/>
      <c r="N43" s="6"/>
      <c r="O43" s="6"/>
      <c r="P43" s="4">
        <f t="shared" si="6"/>
        <v>0</v>
      </c>
      <c r="Q43" s="17"/>
      <c r="R43" s="6"/>
      <c r="S43" s="4"/>
      <c r="T43" s="4">
        <f t="shared" si="7"/>
        <v>0</v>
      </c>
      <c r="U43" s="17"/>
      <c r="V43" s="8">
        <f t="shared" si="1"/>
        <v>350000</v>
      </c>
    </row>
    <row r="44" spans="1:22" ht="51" customHeight="1" x14ac:dyDescent="0.2">
      <c r="A44" s="1">
        <v>122</v>
      </c>
      <c r="B44" s="2" t="s">
        <v>153</v>
      </c>
      <c r="C44" s="3" t="s">
        <v>136</v>
      </c>
      <c r="D44" s="2" t="s">
        <v>2</v>
      </c>
      <c r="E44" s="2" t="s">
        <v>137</v>
      </c>
      <c r="F44" s="4">
        <v>200000</v>
      </c>
      <c r="G44" s="5" t="s">
        <v>138</v>
      </c>
      <c r="H44" s="6"/>
      <c r="I44" s="7"/>
      <c r="J44" s="6"/>
      <c r="K44" s="6"/>
      <c r="L44" s="4">
        <f t="shared" si="0"/>
        <v>0</v>
      </c>
      <c r="M44" s="7"/>
      <c r="N44" s="6"/>
      <c r="O44" s="6"/>
      <c r="P44" s="4"/>
      <c r="Q44" s="7"/>
      <c r="R44" s="6"/>
      <c r="S44" s="6"/>
      <c r="T44" s="4"/>
      <c r="U44" s="7"/>
      <c r="V44" s="8"/>
    </row>
    <row r="45" spans="1:22" ht="48" customHeight="1" x14ac:dyDescent="0.2">
      <c r="A45" s="1"/>
      <c r="B45" s="2" t="s">
        <v>155</v>
      </c>
      <c r="C45" s="3" t="s">
        <v>156</v>
      </c>
      <c r="D45" s="2" t="s">
        <v>2</v>
      </c>
      <c r="E45" s="2" t="s">
        <v>157</v>
      </c>
      <c r="F45" s="4">
        <v>360737</v>
      </c>
      <c r="G45" s="5" t="s">
        <v>158</v>
      </c>
      <c r="H45" s="6"/>
      <c r="I45" s="7"/>
      <c r="J45" s="6"/>
      <c r="K45" s="6"/>
      <c r="L45" s="4"/>
      <c r="M45" s="7"/>
      <c r="N45" s="6"/>
      <c r="O45" s="6"/>
      <c r="P45" s="4"/>
      <c r="Q45" s="7"/>
      <c r="R45" s="6"/>
      <c r="S45" s="6"/>
      <c r="T45" s="4"/>
      <c r="U45" s="7"/>
      <c r="V45" s="8"/>
    </row>
    <row r="46" spans="1:22" x14ac:dyDescent="0.2">
      <c r="A46" s="1"/>
      <c r="B46" s="2"/>
      <c r="C46" s="3"/>
      <c r="D46" s="2"/>
      <c r="E46" s="2"/>
      <c r="F46" s="4"/>
      <c r="G46" s="5"/>
      <c r="H46" s="6"/>
      <c r="I46" s="7"/>
      <c r="J46" s="6"/>
      <c r="K46" s="6"/>
      <c r="L46" s="4"/>
      <c r="M46" s="7"/>
      <c r="N46" s="6"/>
      <c r="O46" s="6"/>
      <c r="P46" s="4"/>
      <c r="Q46" s="7"/>
      <c r="R46" s="6"/>
      <c r="S46" s="6"/>
      <c r="T46" s="4"/>
      <c r="U46" s="7"/>
      <c r="V46" s="8"/>
    </row>
    <row r="47" spans="1:22" x14ac:dyDescent="0.2">
      <c r="A47" s="1"/>
      <c r="B47" s="2"/>
      <c r="C47" s="3"/>
      <c r="D47" s="2"/>
      <c r="E47" s="2"/>
      <c r="F47" s="4"/>
      <c r="G47" s="5"/>
      <c r="H47" s="4">
        <f>SUM(H3:H46)</f>
        <v>2687054</v>
      </c>
      <c r="I47" s="7"/>
      <c r="J47" s="6">
        <f>SUM(J3:J46)</f>
        <v>5101379</v>
      </c>
      <c r="K47" s="6">
        <f>SUM(K3:K46)</f>
        <v>1154913</v>
      </c>
      <c r="L47" s="4">
        <f>SUM(J47:K47)</f>
        <v>6256292</v>
      </c>
      <c r="M47" s="7"/>
      <c r="N47" s="6">
        <f>SUM(N3:N46)</f>
        <v>7759345</v>
      </c>
      <c r="O47" s="6">
        <f>SUM(O3:O46)</f>
        <v>0</v>
      </c>
      <c r="P47" s="4">
        <f>SUM(N47:O47)</f>
        <v>7759345</v>
      </c>
      <c r="Q47" s="7"/>
      <c r="R47" s="6">
        <f>SUM(R3:R46)</f>
        <v>4586401</v>
      </c>
      <c r="S47" s="6">
        <f>SUM(S3:S46)</f>
        <v>0</v>
      </c>
      <c r="T47" s="4">
        <f>SUM(R47:S47)</f>
        <v>4586401</v>
      </c>
      <c r="U47" s="7"/>
      <c r="V47" s="27">
        <f>SUM(V3:V46)</f>
        <v>21289092</v>
      </c>
    </row>
  </sheetData>
  <pageMargins left="0.25" right="0.25" top="0.75" bottom="0.75" header="0.3" footer="0.3"/>
  <pageSetup paperSize="9" scale="70" fitToHeight="0"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cellIs" priority="1" operator="notEqual" id="{0A8B7385-B509-4C90-ADC2-D17DDF2A6CBB}">
            <xm:f>'\\HBA64\iShareHome-Soft-P\DefaultHome\Objects\[ETTF Live Applications Tracker Spreadsheet.xlsx]ALL PROJECTS'!#REF!</xm:f>
            <x14:dxf>
              <fill>
                <patternFill>
                  <bgColor theme="5" tint="0.59996337778862885"/>
                </patternFill>
              </fill>
            </x14:dxf>
          </x14:cfRule>
          <xm:sqref>V34:V37</xm:sqref>
        </x14:conditionalFormatting>
        <x14:conditionalFormatting xmlns:xm="http://schemas.microsoft.com/office/excel/2006/main">
          <x14:cfRule type="cellIs" priority="2" operator="notEqual" id="{313BC083-BABB-40FA-AC61-164988B10506}">
            <xm:f>'\\HBA64\iShareHome-Soft-P\DefaultHome\Objects\[ETTF Live Applications Tracker Spreadsheet.xlsx]ALL PROJECTS'!#REF!</xm:f>
            <x14:dxf>
              <fill>
                <patternFill>
                  <bgColor theme="5" tint="0.59996337778862885"/>
                </patternFill>
              </fill>
            </x14:dxf>
          </x14:cfRule>
          <xm:sqref>V3:V6</xm:sqref>
        </x14:conditionalFormatting>
        <x14:conditionalFormatting xmlns:xm="http://schemas.microsoft.com/office/excel/2006/main">
          <x14:cfRule type="cellIs" priority="3" operator="notEqual" id="{F827CF27-768C-4125-AFC4-9D049A055CE0}">
            <xm:f>'\\HBA64\iShareHome-Soft-P\DefaultHome\Objects\[ETTF Live Applications Tracker Spreadsheet.xlsx]ALL PROJECTS'!#REF!</xm:f>
            <x14:dxf>
              <fill>
                <patternFill>
                  <bgColor theme="5" tint="0.59996337778862885"/>
                </patternFill>
              </fill>
            </x14:dxf>
          </x14:cfRule>
          <xm:sqref>V7:V24</xm:sqref>
        </x14:conditionalFormatting>
        <x14:conditionalFormatting xmlns:xm="http://schemas.microsoft.com/office/excel/2006/main">
          <x14:cfRule type="cellIs" priority="4" operator="notEqual" id="{A0994597-3E6E-4972-B619-6C4426CFE1DD}">
            <xm:f>'\\HBA64\iShareHome-Soft-P\DefaultHome\Objects\[ETTF Live Applications Tracker Spreadsheet.xlsx]ALL PROJECTS'!#REF!</xm:f>
            <x14:dxf>
              <fill>
                <patternFill>
                  <bgColor theme="5" tint="0.59996337778862885"/>
                </patternFill>
              </fill>
            </x14:dxf>
          </x14:cfRule>
          <xm:sqref>V25:V28</xm:sqref>
        </x14:conditionalFormatting>
        <x14:conditionalFormatting xmlns:xm="http://schemas.microsoft.com/office/excel/2006/main">
          <x14:cfRule type="cellIs" priority="5" operator="notEqual" id="{339A263A-F8FF-4B68-85B7-CAB9A058A5E8}">
            <xm:f>'\\HBA64\iShareHome-Soft-P\DefaultHome\Objects\[ETTF Live Applications Tracker Spreadsheet.xlsx]ALL PROJECTS'!#REF!</xm:f>
            <x14:dxf>
              <fill>
                <patternFill>
                  <bgColor theme="5" tint="0.59996337778862885"/>
                </patternFill>
              </fill>
            </x14:dxf>
          </x14:cfRule>
          <xm:sqref>V29:V33 V38:V46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Abi (DHSS-DHP-Healthcare Innovation)</dc:creator>
  <cp:lastModifiedBy>Phillips, Abi (DHSS-DHP-Healthcare Innovation)</cp:lastModifiedBy>
  <cp:lastPrinted>2016-09-20T10:17:17Z</cp:lastPrinted>
  <dcterms:created xsi:type="dcterms:W3CDTF">2016-02-23T15:26:56Z</dcterms:created>
  <dcterms:modified xsi:type="dcterms:W3CDTF">2016-09-20T12:46:53Z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A15389100</vt:lpwstr>
  </property>
  <property fmtid="{D5CDD505-2E9C-101B-9397-08002B2CF9AE}" pid="4" name="Objective-Title">
    <vt:lpwstr>20160920 Abridged ETTF Projects Funded</vt:lpwstr>
  </property>
  <property fmtid="{D5CDD505-2E9C-101B-9397-08002B2CF9AE}" pid="5" name="Objective-Comment">
    <vt:lpwstr/>
  </property>
  <property fmtid="{D5CDD505-2E9C-101B-9397-08002B2CF9AE}" pid="6" name="Objective-CreationStamp">
    <vt:filetime>2016-09-20T12:46:59Z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2016-09-20T12:47:08Z</vt:filetime>
  </property>
  <property fmtid="{D5CDD505-2E9C-101B-9397-08002B2CF9AE}" pid="10" name="Objective-ModificationStamp">
    <vt:filetime>2016-09-20T14:22:13Z</vt:filetime>
  </property>
  <property fmtid="{D5CDD505-2E9C-101B-9397-08002B2CF9AE}" pid="11" name="Objective-Owner">
    <vt:lpwstr>Phillips, Abigail (DHSSC - PS to DG, Health &amp; Social Services/CEO NHS Wales)</vt:lpwstr>
  </property>
  <property fmtid="{D5CDD505-2E9C-101B-9397-08002B2CF9AE}" pid="12" name="Objective-Path">
    <vt:lpwstr>Objective Global Folder:Corporate File Plan:WORKING WITH STAKEHOLDERS:Grant &amp; Funding Management:Grant &amp; Funding Management - Health, Well-Being &amp; Care:Efficiency Through Technology Fund:Applications:Efficiency through Technology Fund - Open Call applications - 2015-2017:00 PROJECT SUMMARY DOCS:</vt:lpwstr>
  </property>
  <property fmtid="{D5CDD505-2E9C-101B-9397-08002B2CF9AE}" pid="13" name="Objective-Parent">
    <vt:lpwstr>00 PROJECT SUMMARY DOCS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2016-09-19T23:00:00Z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ies>
</file>